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2"/>
  </bookViews>
  <sheets>
    <sheet name="Вес" sheetId="1" r:id="rId1"/>
    <sheet name="Пряники " sheetId="5" r:id="rId2"/>
    <sheet name="Печенье" sheetId="2" r:id="rId3"/>
    <sheet name="Лист1" sheetId="6" r:id="rId4"/>
  </sheets>
  <definedNames>
    <definedName name="_xlnm.Print_Area" localSheetId="2">Печенье!$A$1:$P$73</definedName>
    <definedName name="_xlnm.Print_Area" localSheetId="1">'Пряники '!$A$1:$P$27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2" l="1"/>
  <c r="S43" i="2"/>
  <c r="R43" i="2"/>
  <c r="L33" i="1" l="1"/>
  <c r="N19" i="1" l="1"/>
  <c r="O19" i="1"/>
  <c r="P19" i="1"/>
  <c r="N20" i="1"/>
  <c r="O20" i="1"/>
  <c r="P20" i="1"/>
  <c r="N21" i="1"/>
  <c r="O21" i="1"/>
  <c r="P21" i="1"/>
  <c r="N23" i="1"/>
  <c r="O23" i="1"/>
  <c r="P23" i="1"/>
  <c r="N24" i="1"/>
  <c r="O24" i="1"/>
  <c r="L35" i="1" s="1"/>
  <c r="P24" i="1"/>
  <c r="N25" i="1"/>
  <c r="O25" i="1"/>
  <c r="P25" i="1"/>
  <c r="N26" i="1"/>
  <c r="O26" i="1"/>
  <c r="P26" i="1"/>
  <c r="A26" i="1"/>
  <c r="A25" i="1"/>
  <c r="A24" i="1"/>
  <c r="A23" i="1"/>
  <c r="P70" i="2" l="1"/>
  <c r="T27" i="2"/>
  <c r="S27" i="2"/>
  <c r="R27" i="2"/>
  <c r="T26" i="2"/>
  <c r="S26" i="2"/>
  <c r="S24" i="2"/>
  <c r="R26" i="2"/>
  <c r="R24" i="2"/>
  <c r="T28" i="2" l="1"/>
  <c r="S28" i="2"/>
  <c r="R28" i="2"/>
  <c r="T31" i="2"/>
  <c r="S31" i="2"/>
  <c r="R31" i="2"/>
  <c r="T30" i="2"/>
  <c r="S30" i="2"/>
  <c r="R30" i="2"/>
  <c r="T29" i="2"/>
  <c r="S29" i="2"/>
  <c r="R29" i="2"/>
  <c r="P24" i="5" l="1"/>
  <c r="T45" i="2" l="1"/>
  <c r="S45" i="2"/>
  <c r="R45" i="2"/>
  <c r="T61" i="2" l="1"/>
  <c r="S61" i="2"/>
  <c r="R61" i="2"/>
  <c r="T60" i="2"/>
  <c r="S60" i="2"/>
  <c r="R60" i="2"/>
  <c r="S14" i="5" l="1"/>
  <c r="S65" i="2"/>
  <c r="S63" i="2"/>
  <c r="S59" i="2"/>
  <c r="S58" i="2"/>
  <c r="S57" i="2"/>
  <c r="S54" i="2"/>
  <c r="S50" i="2"/>
  <c r="S66" i="2" l="1"/>
  <c r="S68" i="2"/>
  <c r="S69" i="2"/>
  <c r="S67" i="2"/>
  <c r="O17" i="1"/>
  <c r="O16" i="1"/>
  <c r="O32" i="1"/>
  <c r="O30" i="1"/>
  <c r="O28" i="1"/>
  <c r="O10" i="1"/>
  <c r="O11" i="1"/>
  <c r="O12" i="1"/>
  <c r="O13" i="1"/>
  <c r="O14" i="1"/>
  <c r="O9" i="1"/>
  <c r="T38" i="2"/>
  <c r="S38" i="2"/>
  <c r="R38" i="2"/>
  <c r="T37" i="2"/>
  <c r="S37" i="2"/>
  <c r="R37" i="2"/>
  <c r="R40" i="2"/>
  <c r="S40" i="2"/>
  <c r="T40" i="2"/>
  <c r="N33" i="1" l="1"/>
  <c r="T33" i="2" l="1"/>
  <c r="T35" i="2"/>
  <c r="T34" i="2"/>
  <c r="R35" i="2"/>
  <c r="R33" i="2"/>
  <c r="S35" i="2"/>
  <c r="S33" i="2"/>
  <c r="S34" i="2"/>
  <c r="R34" i="2"/>
  <c r="R51" i="2"/>
  <c r="T50" i="2"/>
  <c r="S51" i="2"/>
  <c r="T51" i="2"/>
  <c r="R50" i="2"/>
  <c r="R54" i="2"/>
  <c r="T54" i="2"/>
  <c r="T53" i="2"/>
  <c r="S53" i="2"/>
  <c r="R53" i="2"/>
  <c r="T17" i="5"/>
  <c r="T16" i="5"/>
  <c r="R16" i="5"/>
  <c r="S16" i="5" s="1"/>
  <c r="R17" i="5"/>
  <c r="S17" i="5" s="1"/>
  <c r="T69" i="2" l="1"/>
  <c r="T68" i="2"/>
  <c r="T67" i="2"/>
  <c r="R59" i="2" l="1"/>
  <c r="T59" i="2"/>
  <c r="P17" i="1" l="1"/>
  <c r="N17" i="1"/>
  <c r="P16" i="1"/>
  <c r="N16" i="1"/>
  <c r="R13" i="2" l="1"/>
  <c r="S13" i="2"/>
  <c r="T13" i="2"/>
  <c r="R14" i="2"/>
  <c r="S14" i="2"/>
  <c r="T14" i="2"/>
  <c r="R57" i="2" l="1"/>
  <c r="T57" i="2"/>
  <c r="R58" i="2"/>
  <c r="T58" i="2"/>
  <c r="T21" i="5" l="1"/>
  <c r="R21" i="5"/>
  <c r="S21" i="5" s="1"/>
  <c r="T20" i="5"/>
  <c r="R20" i="5"/>
  <c r="S20" i="5" s="1"/>
  <c r="T23" i="5" l="1"/>
  <c r="S23" i="5"/>
  <c r="R23" i="5"/>
  <c r="T19" i="5"/>
  <c r="S19" i="5"/>
  <c r="R19" i="5"/>
  <c r="T18" i="5"/>
  <c r="S18" i="5"/>
  <c r="R18" i="5"/>
  <c r="T14" i="5" l="1"/>
  <c r="N14" i="5"/>
  <c r="R14" i="5" s="1"/>
  <c r="T13" i="5"/>
  <c r="S13" i="5"/>
  <c r="N13" i="5"/>
  <c r="R13" i="5" s="1"/>
  <c r="T12" i="5"/>
  <c r="S12" i="5"/>
  <c r="N12" i="5"/>
  <c r="R12" i="5" s="1"/>
  <c r="T10" i="5"/>
  <c r="S10" i="5"/>
  <c r="R10" i="5"/>
  <c r="T9" i="5"/>
  <c r="S9" i="5"/>
  <c r="R9" i="5"/>
  <c r="T24" i="5" l="1"/>
  <c r="R24" i="5"/>
  <c r="P25" i="5" s="1"/>
  <c r="S24" i="5"/>
  <c r="P26" i="5" s="1"/>
  <c r="P27" i="5"/>
  <c r="S49" i="2" l="1"/>
  <c r="S48" i="2"/>
  <c r="S47" i="2"/>
  <c r="R32" i="2" l="1"/>
  <c r="S32" i="2"/>
  <c r="T32" i="2"/>
  <c r="R69" i="2" l="1"/>
  <c r="R68" i="2"/>
  <c r="R67" i="2"/>
  <c r="T66" i="2"/>
  <c r="R66" i="2"/>
  <c r="T65" i="2"/>
  <c r="R65" i="2"/>
  <c r="T63" i="2"/>
  <c r="R63" i="2"/>
  <c r="T49" i="2"/>
  <c r="R49" i="2"/>
  <c r="T48" i="2"/>
  <c r="R48" i="2"/>
  <c r="T47" i="2"/>
  <c r="R47" i="2"/>
  <c r="T44" i="2"/>
  <c r="S44" i="2"/>
  <c r="R44" i="2"/>
  <c r="T42" i="2"/>
  <c r="S42" i="2"/>
  <c r="R42" i="2"/>
  <c r="T22" i="2"/>
  <c r="S22" i="2"/>
  <c r="R22" i="2"/>
  <c r="T21" i="2"/>
  <c r="S21" i="2"/>
  <c r="R21" i="2"/>
  <c r="T20" i="2"/>
  <c r="S20" i="2"/>
  <c r="R20" i="2"/>
  <c r="T19" i="2"/>
  <c r="S19" i="2"/>
  <c r="R19" i="2"/>
  <c r="T18" i="2"/>
  <c r="S18" i="2"/>
  <c r="R18" i="2"/>
  <c r="T17" i="2"/>
  <c r="S17" i="2"/>
  <c r="R17" i="2"/>
  <c r="T16" i="2"/>
  <c r="S16" i="2"/>
  <c r="R16" i="2"/>
  <c r="T24" i="2"/>
  <c r="T23" i="2"/>
  <c r="S23" i="2"/>
  <c r="R23" i="2"/>
  <c r="T15" i="2"/>
  <c r="S15" i="2"/>
  <c r="R15" i="2"/>
  <c r="T12" i="2"/>
  <c r="S12" i="2"/>
  <c r="R12" i="2"/>
  <c r="T11" i="2"/>
  <c r="S11" i="2"/>
  <c r="R11" i="2"/>
  <c r="T10" i="2"/>
  <c r="S10" i="2"/>
  <c r="R10" i="2"/>
  <c r="T9" i="2"/>
  <c r="S9" i="2"/>
  <c r="R9" i="2"/>
  <c r="P32" i="1"/>
  <c r="N32" i="1"/>
  <c r="P30" i="1"/>
  <c r="N30" i="1"/>
  <c r="P28" i="1"/>
  <c r="N28" i="1"/>
  <c r="P14" i="1"/>
  <c r="N14" i="1"/>
  <c r="P13" i="1"/>
  <c r="N13" i="1"/>
  <c r="P12" i="1"/>
  <c r="N12" i="1"/>
  <c r="P11" i="1"/>
  <c r="N11" i="1"/>
  <c r="P10" i="1"/>
  <c r="N10" i="1"/>
  <c r="P9" i="1"/>
  <c r="N9" i="1"/>
  <c r="R71" i="2" l="1"/>
  <c r="P71" i="2" s="1"/>
  <c r="T71" i="2"/>
  <c r="P73" i="2" s="1"/>
  <c r="S71" i="2"/>
  <c r="P72" i="2" s="1"/>
  <c r="L36" i="1"/>
  <c r="N36" i="1" s="1"/>
  <c r="N35" i="1"/>
  <c r="L34" i="1"/>
  <c r="N34" i="1" s="1"/>
  <c r="P36" i="1" l="1"/>
  <c r="P35" i="1"/>
  <c r="P34" i="1"/>
  <c r="O35" i="1"/>
  <c r="O34" i="1"/>
  <c r="O36" i="1"/>
  <c r="P33" i="1"/>
  <c r="O33" i="1"/>
</calcChain>
</file>

<file path=xl/comments1.xml><?xml version="1.0" encoding="utf-8"?>
<comments xmlns="http://schemas.openxmlformats.org/spreadsheetml/2006/main">
  <authors>
    <author>Автор</author>
  </authors>
  <commentList>
    <comment ref="S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Коэффициент рассчитывается как произведение сторон короба (длинна Х ширина Х высота) Х 1,2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S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Коэффициент рассчитывается как произведение сторон короба (длинна Х ширина Х высота) Х 1,2</t>
        </r>
      </text>
    </comment>
  </commentList>
</comments>
</file>

<file path=xl/sharedStrings.xml><?xml version="1.0" encoding="utf-8"?>
<sst xmlns="http://schemas.openxmlformats.org/spreadsheetml/2006/main" count="302" uniqueCount="127">
  <si>
    <t>ЗАКАЗ НА ПРОДУКЦИЮ АО "Кондитерское объединение "Любимый Край"</t>
  </si>
  <si>
    <t xml:space="preserve">Компания       </t>
  </si>
  <si>
    <t xml:space="preserve">Примечания </t>
  </si>
  <si>
    <t xml:space="preserve">Адрес доставки </t>
  </si>
  <si>
    <t>Дата доставки</t>
  </si>
  <si>
    <t>Количество продукции исчисляется в КОРОБАХ, принятых к  использованию ПРОДАВЦОМ.</t>
  </si>
  <si>
    <t>Наименование</t>
  </si>
  <si>
    <t>Код</t>
  </si>
  <si>
    <t>Срок годности</t>
  </si>
  <si>
    <t>Вес короба, кг</t>
  </si>
  <si>
    <t>Кол-во кор. на паллете</t>
  </si>
  <si>
    <t>Заказ, короб</t>
  </si>
  <si>
    <t>ПЕЧЕНЬЕ</t>
  </si>
  <si>
    <t>Печенье овсяное ТМ "Оранжевое солнце"</t>
  </si>
  <si>
    <t>Печенье овсяное "Бок-о-бок" классическое</t>
  </si>
  <si>
    <t>5 мес.</t>
  </si>
  <si>
    <t>Печенье овсяное "Бок-о-бок" с изюмом</t>
  </si>
  <si>
    <t>Печенье овсяное "Бок-о-бок" с миндалем</t>
  </si>
  <si>
    <t>Печенье овсяное "Бок-о-бок" с добавлением шок. кус.</t>
  </si>
  <si>
    <t>Печенье овсяное "Бок-о-бок" со вкусом топленого молока</t>
  </si>
  <si>
    <t>Пряники традиционные фигурные ТМ "Оранжевое солнце" МИНИ-КОРОБ</t>
  </si>
  <si>
    <t>Пряники "Классические мини" с шоколадом</t>
  </si>
  <si>
    <t>4 мес.</t>
  </si>
  <si>
    <t>Пряники мини фигурные с начинкой ТМ "Оранжевое солнце"МИНИ-КОРОБ</t>
  </si>
  <si>
    <t>Пряники "Классические мини" с вареной сгущенкой</t>
  </si>
  <si>
    <t xml:space="preserve">Печенье сдобное ТМ "Бок О Бок"  </t>
  </si>
  <si>
    <t>Печенье сдобное "Кокосовые колечки"</t>
  </si>
  <si>
    <t>ОБЩЕЕ КОЛИЧЕСТВО КОРОБОВ</t>
  </si>
  <si>
    <t>ИТОГО, кг</t>
  </si>
  <si>
    <r>
      <t>ИТОГО, V (м</t>
    </r>
    <r>
      <rPr>
        <b/>
        <vertAlign val="superscript"/>
        <sz val="14"/>
        <rFont val="Calibri"/>
        <family val="2"/>
        <charset val="204"/>
      </rPr>
      <t>3</t>
    </r>
    <r>
      <rPr>
        <b/>
        <sz val="14"/>
        <rFont val="Calibri"/>
        <family val="2"/>
        <charset val="204"/>
      </rPr>
      <t>)</t>
    </r>
  </si>
  <si>
    <t>ИТОГО, паллет</t>
  </si>
  <si>
    <t>Тип упаковки</t>
  </si>
  <si>
    <t>Вес упак, г.</t>
  </si>
  <si>
    <t>Кол-во в крб, шт</t>
  </si>
  <si>
    <t>вес заказа</t>
  </si>
  <si>
    <t>объем заказа</t>
  </si>
  <si>
    <t>кол-во паллет</t>
  </si>
  <si>
    <t>тм ПОСИДЕЛКИНО</t>
  </si>
  <si>
    <t>Печенье овсяное</t>
  </si>
  <si>
    <t>Печенье овсяное "Овсяное" классическое</t>
  </si>
  <si>
    <t>6 мес.</t>
  </si>
  <si>
    <t>коррекс</t>
  </si>
  <si>
    <t>Печенье овсяное "Овсяное" с изюмом</t>
  </si>
  <si>
    <t>Печенье овсяное "Овсяное" с миндалем</t>
  </si>
  <si>
    <t>Печенье овсяное  с кусочкками клюквы и добавлением шоколадных кусочков</t>
  </si>
  <si>
    <t>Печенье овсяное с цельным изюмом  и добавлением шоколадных кусочков</t>
  </si>
  <si>
    <t>Печенье овсяное "Овсяное" с добавлением шок. кус.</t>
  </si>
  <si>
    <t>Печенье овсяное "Овсяное" со вкусом топленого молока</t>
  </si>
  <si>
    <t xml:space="preserve">Печенье овсяное "Овсяное" с малиной и клюквой                </t>
  </si>
  <si>
    <t xml:space="preserve">Печенье овсяное "Овсяное" с лесным орехом </t>
  </si>
  <si>
    <t xml:space="preserve">Печенье овсяное с клюквой, обогащенное клетчаткой на фруктозе </t>
  </si>
  <si>
    <t xml:space="preserve">Печенье овсяное с семенами льна, подсолнечника и кунжута, обогащенное клетчаткой, на фруктозе </t>
  </si>
  <si>
    <t>Печенье овсяное для завтрака</t>
  </si>
  <si>
    <t>Печенье овсяное с овсяными хлопьями, овсяными отрубями, кусочками клюквы и мёдом</t>
  </si>
  <si>
    <t xml:space="preserve">Печенье сдобное </t>
  </si>
  <si>
    <t>Печенье сдобное "Творожное" с апельсиновыми цукатами</t>
  </si>
  <si>
    <t>пакет</t>
  </si>
  <si>
    <t>Печенье сдобное "Творожное" с изюмом</t>
  </si>
  <si>
    <t>Пряники традиционные</t>
  </si>
  <si>
    <t>Пряники "Классические мини" мятные</t>
  </si>
  <si>
    <t>Пряники "Классические мини" с  шоколадом</t>
  </si>
  <si>
    <t xml:space="preserve">Пряники мини c начинкой </t>
  </si>
  <si>
    <t>Пряники "Классические мини" с вишневой начинкой</t>
  </si>
  <si>
    <t xml:space="preserve">Пряники "Классические мини" с клюквенной начинкой </t>
  </si>
  <si>
    <t xml:space="preserve">        ТМ МИР НА БЛЮДЕЧКЕ </t>
  </si>
  <si>
    <t>Печенье сдобное "Колечки" с кокосом</t>
  </si>
  <si>
    <t>Печенье сдобное "Колечки" со вкусом молочного шоколада</t>
  </si>
  <si>
    <t>Печенье сдобное "Колечки" с добавлением кусочков шоколада</t>
  </si>
  <si>
    <t>тм ПРЯНИЧНОЕ НАСТРОЕНИЕ</t>
  </si>
  <si>
    <t>Пряники мини имбирные, глазированные кондитерской глазурью</t>
  </si>
  <si>
    <t>Пряники мини с шоколадом, глазированные кондитерской глазурью</t>
  </si>
  <si>
    <t>тм ВПРОК</t>
  </si>
  <si>
    <r>
      <t>Печенье овсяное классическое</t>
    </r>
    <r>
      <rPr>
        <u/>
        <sz val="14"/>
        <color indexed="8"/>
        <rFont val="Calibri"/>
        <family val="2"/>
        <charset val="204"/>
      </rPr>
      <t xml:space="preserve"> </t>
    </r>
  </si>
  <si>
    <t>тм ХВАТАЙ-КА</t>
  </si>
  <si>
    <t xml:space="preserve">Печенье овсяное классическое </t>
  </si>
  <si>
    <t xml:space="preserve">Печенье овсяное со вкусом топленого молока </t>
  </si>
  <si>
    <t>Пряники мятные</t>
  </si>
  <si>
    <t>Печенье сдобное лимонное с мятой</t>
  </si>
  <si>
    <t>Овсяный перекус</t>
  </si>
  <si>
    <t xml:space="preserve">Печенье овсяное "Бок-о-бок" с малиной и клюквой </t>
  </si>
  <si>
    <t xml:space="preserve">  Регулярный ассортимент</t>
  </si>
  <si>
    <t>тм ШТУЧКИ</t>
  </si>
  <si>
    <t xml:space="preserve">Печенье овсяное "Овсяное" классическое c семенами льна </t>
  </si>
  <si>
    <t>Печенье овсяное "Овсяное" классическое c семенами кунжута</t>
  </si>
  <si>
    <t xml:space="preserve">Печенье овсяное "Овсяное" с добавлением кус. темного и молоч. шок. </t>
  </si>
  <si>
    <t xml:space="preserve">Печенье овсяное с добавлением шоколадных кусочков </t>
  </si>
  <si>
    <t>Печенье овсяное с семенами кунжута</t>
  </si>
  <si>
    <t>Печенье овсяное с изюмом и курагой</t>
  </si>
  <si>
    <t xml:space="preserve">Печенье овсяное ТМ "Бок О Бок"  </t>
  </si>
  <si>
    <t>Печенье овсяное с добавлением кусочков темного и молочного шоколада</t>
  </si>
  <si>
    <t>Печенье овсяное "Овсяное" с изюмом и курагой</t>
  </si>
  <si>
    <t>Печенье овсяное "Овсяное" с изюмом и черносливом</t>
  </si>
  <si>
    <t xml:space="preserve">Пряники с шоколадом, фундуком, арахисом и апельсиновыми цукатами </t>
  </si>
  <si>
    <t xml:space="preserve">Пряники с шоколадом, лимонными и апельсиновыми цукатами </t>
  </si>
  <si>
    <r>
      <t xml:space="preserve">Пряники с черносмородиновой начинкой с ягодами черной смородины </t>
    </r>
    <r>
      <rPr>
        <b/>
        <sz val="14"/>
        <color indexed="8"/>
        <rFont val="Calibri"/>
        <family val="2"/>
        <charset val="204"/>
        <scheme val="minor"/>
      </rPr>
      <t>Новинка!</t>
    </r>
  </si>
  <si>
    <r>
      <t xml:space="preserve">Пряники с яблочной начинкой с кусочками яблок </t>
    </r>
    <r>
      <rPr>
        <b/>
        <sz val="14"/>
        <color indexed="8"/>
        <rFont val="Calibri"/>
        <family val="2"/>
        <charset val="204"/>
        <scheme val="minor"/>
      </rPr>
      <t>Новинка!</t>
    </r>
  </si>
  <si>
    <t>Печенье сдобное с начинкой</t>
  </si>
  <si>
    <r>
      <t xml:space="preserve">Печенье сдобное "Европейское" с овсяными хлопьями, жареным арахисом и морской солью </t>
    </r>
    <r>
      <rPr>
        <b/>
        <sz val="14"/>
        <rFont val="Calibri"/>
        <family val="2"/>
        <charset val="204"/>
        <scheme val="minor"/>
      </rPr>
      <t>Новинка!</t>
    </r>
  </si>
  <si>
    <t xml:space="preserve">Печенье овсяное с кусочками клюквы и добавлением шоколадных кусочков </t>
  </si>
  <si>
    <t xml:space="preserve">Печенье овсяное с цельным изюмом и добавлением шоколадных кусочков </t>
  </si>
  <si>
    <t xml:space="preserve">Печенье сдобное с кусочками натурального шоколада и кокосом </t>
  </si>
  <si>
    <t xml:space="preserve">Печенье сдобное с кусочками натурального шоколада и фундуком </t>
  </si>
  <si>
    <t xml:space="preserve">Печенье сдобное с кусочками натурального шоколада и апельсиновыми цукатами </t>
  </si>
  <si>
    <t xml:space="preserve">Печенье овсяное специализированное БЕЗ САХАРА          </t>
  </si>
  <si>
    <t>Печенье сдобное с шоколадом</t>
  </si>
  <si>
    <t>Печенье сдобное с шоколадом и орехами</t>
  </si>
  <si>
    <t>Печенье сдобное "Творожное" с клюквой</t>
  </si>
  <si>
    <t>Печенье овсяное 4 злака Новинка</t>
  </si>
  <si>
    <t>Печенье овсяное 4 злака</t>
  </si>
  <si>
    <t>Специализированный пищевой продукт диетического питания печенье Овсяное на мальтите</t>
  </si>
  <si>
    <t xml:space="preserve">Специализированный пищевой продукт диетического питания печенье Овсяное на мальтите, с кусочками клюквы и малины </t>
  </si>
  <si>
    <r>
      <t>Печенье сдобное "Европейское" с овсяными хлопьями и морской солью</t>
    </r>
    <r>
      <rPr>
        <b/>
        <sz val="14"/>
        <color indexed="8"/>
        <rFont val="Calibri"/>
        <family val="2"/>
        <charset val="204"/>
        <scheme val="minor"/>
      </rPr>
      <t xml:space="preserve"> </t>
    </r>
  </si>
  <si>
    <t xml:space="preserve">Печенье сдобное "Малиновый десерт" с начинкой с натуральной малиной </t>
  </si>
  <si>
    <t xml:space="preserve">Печенье сдобное "Яблочный десерт" с начинкой с кусочками яблок </t>
  </si>
  <si>
    <t>Печенье овсяное 4 злака и изюм</t>
  </si>
  <si>
    <t>Печенье овсяное 4 злака и семечки</t>
  </si>
  <si>
    <t>Печенье овсяное злаковое "Маленькая страна" классическое, обогащенное витаминами и пищевыми волокнами</t>
  </si>
  <si>
    <t>коробка</t>
  </si>
  <si>
    <t>Печенье овсяное злаковое "Маленькая страна" с шоколадными кусочками и бананом, обогащенное витаминами и пищевыми волокнами</t>
  </si>
  <si>
    <t>Печенье овсяное классическое глазированное контидерской глазурью</t>
  </si>
  <si>
    <t>Печенье овсяное с изюмом глазированное контидерской глазурью</t>
  </si>
  <si>
    <t>Печенье овсяное с миндалем глазированное контидерской глазурью</t>
  </si>
  <si>
    <t>Печенье сдобное ТМ "Бок О Бок" Новинки!</t>
  </si>
  <si>
    <t>Печенье овсяное глазированное кондитерской глазурью ТМ "Бок О Бок" Новинки!</t>
  </si>
  <si>
    <t>3 мес.</t>
  </si>
  <si>
    <t>Печенье сдобное "Творожное" с шоколадными кусочками</t>
  </si>
  <si>
    <t>Печенье овсяное Маленькая страна Новинка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</si>
</sst>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4" x14ac:knownFonts="1">
    <font>
      <sz val="11"/>
      <color theme="1"/>
      <name val="Calibri"/>
      <family val="2"/>
      <scheme val="minor"/>
    </font>
    <font>
      <b/>
      <sz val="16"/>
      <name val="Calibri"/>
      <family val="2"/>
      <charset val="204"/>
    </font>
    <font>
      <sz val="16"/>
      <name val="Tahoma"/>
      <family val="2"/>
      <charset val="204"/>
    </font>
    <font>
      <sz val="12"/>
      <name val="Calibri"/>
      <family val="2"/>
      <charset val="204"/>
      <scheme val="minor"/>
    </font>
    <font>
      <sz val="16"/>
      <name val="Arial Cyr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Arial Cyr"/>
      <charset val="204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4"/>
      <color indexed="12"/>
      <name val="Calibri"/>
      <family val="2"/>
      <charset val="204"/>
    </font>
    <font>
      <b/>
      <i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i/>
      <sz val="10"/>
      <name val="Arial Cyr"/>
      <charset val="204"/>
    </font>
    <font>
      <b/>
      <sz val="14"/>
      <name val="Calibri"/>
      <family val="2"/>
      <charset val="204"/>
      <scheme val="minor"/>
    </font>
    <font>
      <b/>
      <vertAlign val="superscript"/>
      <sz val="14"/>
      <name val="Calibri"/>
      <family val="2"/>
      <charset val="204"/>
    </font>
    <font>
      <sz val="8"/>
      <name val="Comic Sans MS"/>
      <family val="4"/>
      <charset val="204"/>
    </font>
    <font>
      <b/>
      <sz val="8"/>
      <name val="Comic Sans MS"/>
      <family val="4"/>
      <charset val="204"/>
    </font>
    <font>
      <sz val="10"/>
      <name val="Comic Sans MS"/>
      <family val="4"/>
      <charset val="204"/>
    </font>
    <font>
      <b/>
      <sz val="10"/>
      <name val="Comic Sans MS"/>
      <family val="4"/>
      <charset val="204"/>
    </font>
    <font>
      <sz val="14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indexed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4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rgb="FF007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" fontId="9" fillId="2" borderId="7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Alignment="1">
      <alignment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1" fontId="12" fillId="2" borderId="2" xfId="0" applyNumberFormat="1" applyFont="1" applyFill="1" applyBorder="1" applyAlignment="1" applyProtection="1">
      <alignment horizontal="center" vertical="center" wrapText="1"/>
    </xf>
    <xf numFmtId="1" fontId="9" fillId="2" borderId="18" xfId="0" applyNumberFormat="1" applyFont="1" applyFill="1" applyBorder="1" applyAlignment="1" applyProtection="1">
      <alignment horizontal="center" vertical="center" wrapText="1"/>
    </xf>
    <xf numFmtId="0" fontId="12" fillId="2" borderId="25" xfId="0" applyNumberFormat="1" applyFont="1" applyFill="1" applyBorder="1" applyAlignment="1" applyProtection="1">
      <alignment horizontal="center" vertical="center" wrapText="1"/>
    </xf>
    <xf numFmtId="1" fontId="9" fillId="2" borderId="26" xfId="0" applyNumberFormat="1" applyFont="1" applyFill="1" applyBorder="1" applyAlignment="1" applyProtection="1">
      <alignment horizontal="center" vertical="center" wrapText="1"/>
    </xf>
    <xf numFmtId="1" fontId="12" fillId="2" borderId="28" xfId="0" applyNumberFormat="1" applyFont="1" applyFill="1" applyBorder="1" applyAlignment="1" applyProtection="1">
      <alignment horizontal="center" vertical="center" wrapText="1"/>
    </xf>
    <xf numFmtId="1" fontId="9" fillId="0" borderId="29" xfId="0" applyNumberFormat="1" applyFont="1" applyFill="1" applyBorder="1" applyAlignment="1" applyProtection="1">
      <alignment horizontal="center" vertical="center" wrapText="1"/>
    </xf>
    <xf numFmtId="0" fontId="12" fillId="0" borderId="3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1" fontId="12" fillId="2" borderId="14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0" fontId="12" fillId="0" borderId="25" xfId="0" applyNumberFormat="1" applyFont="1" applyFill="1" applyBorder="1" applyAlignment="1" applyProtection="1">
      <alignment horizontal="center" vertical="center" wrapText="1"/>
    </xf>
    <xf numFmtId="1" fontId="12" fillId="2" borderId="25" xfId="0" applyNumberFormat="1" applyFont="1" applyFill="1" applyBorder="1" applyAlignment="1" applyProtection="1">
      <alignment horizontal="center" vertical="center" wrapText="1"/>
    </xf>
    <xf numFmtId="1" fontId="9" fillId="0" borderId="26" xfId="0" applyNumberFormat="1" applyFont="1" applyFill="1" applyBorder="1" applyAlignment="1" applyProtection="1">
      <alignment horizontal="center" vertical="center" wrapText="1"/>
    </xf>
    <xf numFmtId="1" fontId="16" fillId="0" borderId="4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" fontId="16" fillId="0" borderId="8" xfId="0" applyNumberFormat="1" applyFont="1" applyBorder="1" applyAlignment="1">
      <alignment horizontal="center" vertical="center"/>
    </xf>
    <xf numFmtId="2" fontId="16" fillId="0" borderId="4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3" fillId="0" borderId="0" xfId="0" applyFont="1" applyAlignment="1">
      <alignment horizontal="center"/>
    </xf>
    <xf numFmtId="0" fontId="23" fillId="2" borderId="7" xfId="0" applyNumberFormat="1" applyFont="1" applyFill="1" applyBorder="1" applyAlignment="1" applyProtection="1">
      <alignment horizontal="center" vertical="center" wrapText="1"/>
    </xf>
    <xf numFmtId="1" fontId="23" fillId="2" borderId="7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 wrapText="1"/>
    </xf>
    <xf numFmtId="0" fontId="24" fillId="0" borderId="0" xfId="0" applyFont="1" applyAlignment="1">
      <alignment horizontal="center" textRotation="90" wrapText="1"/>
    </xf>
    <xf numFmtId="0" fontId="16" fillId="0" borderId="0" xfId="0" applyFont="1"/>
    <xf numFmtId="0" fontId="26" fillId="2" borderId="33" xfId="0" applyNumberFormat="1" applyFont="1" applyFill="1" applyBorder="1" applyAlignment="1" applyProtection="1">
      <alignment vertical="center" wrapText="1"/>
    </xf>
    <xf numFmtId="2" fontId="22" fillId="0" borderId="0" xfId="0" applyNumberFormat="1" applyFont="1"/>
    <xf numFmtId="1" fontId="28" fillId="2" borderId="2" xfId="0" applyNumberFormat="1" applyFont="1" applyFill="1" applyBorder="1" applyAlignment="1" applyProtection="1">
      <alignment horizontal="center" vertical="center" wrapText="1"/>
    </xf>
    <xf numFmtId="1" fontId="28" fillId="2" borderId="28" xfId="0" applyNumberFormat="1" applyFont="1" applyFill="1" applyBorder="1" applyAlignment="1" applyProtection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</xf>
    <xf numFmtId="2" fontId="22" fillId="0" borderId="0" xfId="0" applyNumberFormat="1" applyFont="1" applyAlignment="1"/>
    <xf numFmtId="0" fontId="22" fillId="0" borderId="0" xfId="0" applyFont="1" applyAlignment="1"/>
    <xf numFmtId="1" fontId="22" fillId="0" borderId="2" xfId="0" applyNumberFormat="1" applyFont="1" applyFill="1" applyBorder="1" applyAlignment="1" applyProtection="1">
      <alignment horizontal="center" vertical="center" wrapText="1"/>
    </xf>
    <xf numFmtId="164" fontId="28" fillId="2" borderId="1" xfId="0" applyNumberFormat="1" applyFont="1" applyFill="1" applyBorder="1" applyAlignment="1" applyProtection="1">
      <alignment horizontal="center" vertical="center" wrapText="1"/>
    </xf>
    <xf numFmtId="2" fontId="28" fillId="0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NumberFormat="1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1" fontId="28" fillId="4" borderId="1" xfId="0" applyNumberFormat="1" applyFont="1" applyFill="1" applyBorder="1" applyAlignment="1" applyProtection="1">
      <alignment horizontal="center" vertical="center" wrapText="1"/>
    </xf>
    <xf numFmtId="0" fontId="28" fillId="0" borderId="44" xfId="0" applyNumberFormat="1" applyFont="1" applyFill="1" applyBorder="1" applyAlignment="1" applyProtection="1">
      <alignment horizontal="center" vertical="center" wrapText="1"/>
    </xf>
    <xf numFmtId="1" fontId="28" fillId="0" borderId="44" xfId="0" applyNumberFormat="1" applyFont="1" applyFill="1" applyBorder="1" applyAlignment="1" applyProtection="1">
      <alignment horizontal="center" vertical="center" wrapText="1"/>
    </xf>
    <xf numFmtId="1" fontId="22" fillId="0" borderId="0" xfId="0" applyNumberFormat="1" applyFont="1"/>
    <xf numFmtId="0" fontId="28" fillId="2" borderId="3" xfId="0" applyNumberFormat="1" applyFont="1" applyFill="1" applyBorder="1" applyAlignment="1" applyProtection="1">
      <alignment horizontal="center" vertical="center" wrapText="1"/>
    </xf>
    <xf numFmtId="1" fontId="28" fillId="2" borderId="27" xfId="0" applyNumberFormat="1" applyFont="1" applyFill="1" applyBorder="1" applyAlignment="1" applyProtection="1">
      <alignment horizontal="center" vertical="center" wrapText="1"/>
    </xf>
    <xf numFmtId="0" fontId="27" fillId="3" borderId="45" xfId="0" applyNumberFormat="1" applyFont="1" applyFill="1" applyBorder="1" applyAlignment="1" applyProtection="1">
      <alignment vertical="center" wrapText="1"/>
    </xf>
    <xf numFmtId="1" fontId="23" fillId="2" borderId="18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" fontId="16" fillId="0" borderId="18" xfId="0" applyNumberFormat="1" applyFont="1" applyFill="1" applyBorder="1" applyAlignment="1" applyProtection="1">
      <alignment horizontal="center" vertical="center" wrapText="1"/>
    </xf>
    <xf numFmtId="1" fontId="23" fillId="0" borderId="18" xfId="0" applyNumberFormat="1" applyFont="1" applyFill="1" applyBorder="1" applyAlignment="1" applyProtection="1">
      <alignment horizontal="center" vertical="center" wrapText="1"/>
    </xf>
    <xf numFmtId="0" fontId="27" fillId="3" borderId="48" xfId="0" applyNumberFormat="1" applyFont="1" applyFill="1" applyBorder="1" applyAlignment="1" applyProtection="1">
      <alignment vertical="top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4" borderId="3" xfId="0" applyNumberFormat="1" applyFont="1" applyFill="1" applyBorder="1" applyAlignment="1" applyProtection="1">
      <alignment horizontal="center" vertical="center"/>
    </xf>
    <xf numFmtId="0" fontId="22" fillId="4" borderId="1" xfId="0" applyNumberFormat="1" applyFont="1" applyFill="1" applyBorder="1" applyAlignment="1" applyProtection="1">
      <alignment horizontal="center" vertical="center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23" fillId="2" borderId="6" xfId="0" applyNumberFormat="1" applyFont="1" applyFill="1" applyBorder="1" applyAlignment="1" applyProtection="1">
      <alignment horizontal="center" vertical="center" wrapText="1"/>
    </xf>
    <xf numFmtId="2" fontId="28" fillId="2" borderId="1" xfId="0" applyNumberFormat="1" applyFont="1" applyFill="1" applyBorder="1" applyAlignment="1" applyProtection="1">
      <alignment horizontal="center" vertical="center" wrapText="1"/>
    </xf>
    <xf numFmtId="1" fontId="23" fillId="4" borderId="1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0" fontId="23" fillId="2" borderId="11" xfId="0" applyNumberFormat="1" applyFont="1" applyFill="1" applyBorder="1" applyAlignment="1" applyProtection="1">
      <alignment horizontal="center" vertical="center" wrapText="1"/>
    </xf>
    <xf numFmtId="1" fontId="23" fillId="2" borderId="11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center" vertical="center" wrapText="1"/>
    </xf>
    <xf numFmtId="0" fontId="8" fillId="4" borderId="44" xfId="0" applyNumberFormat="1" applyFont="1" applyFill="1" applyBorder="1" applyAlignment="1" applyProtection="1">
      <alignment horizontal="center" vertical="center" wrapText="1"/>
    </xf>
    <xf numFmtId="0" fontId="12" fillId="4" borderId="21" xfId="0" applyNumberFormat="1" applyFont="1" applyFill="1" applyBorder="1" applyAlignment="1" applyProtection="1">
      <alignment horizontal="center" vertical="center" wrapText="1"/>
    </xf>
    <xf numFmtId="2" fontId="8" fillId="4" borderId="44" xfId="0" applyNumberFormat="1" applyFont="1" applyFill="1" applyBorder="1" applyAlignment="1" applyProtection="1">
      <alignment horizontal="center" vertical="center" wrapText="1"/>
    </xf>
    <xf numFmtId="1" fontId="28" fillId="4" borderId="44" xfId="0" applyNumberFormat="1" applyFont="1" applyFill="1" applyBorder="1" applyAlignment="1" applyProtection="1">
      <alignment horizontal="center" vertical="center" wrapText="1"/>
    </xf>
    <xf numFmtId="2" fontId="28" fillId="2" borderId="27" xfId="0" applyNumberFormat="1" applyFont="1" applyFill="1" applyBorder="1" applyAlignment="1" applyProtection="1">
      <alignment horizontal="center" vertical="center" wrapText="1"/>
    </xf>
    <xf numFmtId="1" fontId="23" fillId="4" borderId="49" xfId="0" applyNumberFormat="1" applyFont="1" applyFill="1" applyBorder="1" applyAlignment="1" applyProtection="1">
      <alignment horizontal="center" vertical="center" wrapText="1"/>
    </xf>
    <xf numFmtId="2" fontId="28" fillId="0" borderId="44" xfId="0" applyNumberFormat="1" applyFont="1" applyFill="1" applyBorder="1" applyAlignment="1" applyProtection="1">
      <alignment horizontal="center" vertical="center" wrapText="1"/>
    </xf>
    <xf numFmtId="1" fontId="28" fillId="2" borderId="21" xfId="0" applyNumberFormat="1" applyFont="1" applyFill="1" applyBorder="1" applyAlignment="1" applyProtection="1">
      <alignment horizontal="center" vertical="center" wrapText="1"/>
    </xf>
    <xf numFmtId="0" fontId="27" fillId="3" borderId="54" xfId="0" applyNumberFormat="1" applyFont="1" applyFill="1" applyBorder="1" applyAlignment="1" applyProtection="1">
      <alignment vertical="top" wrapText="1"/>
    </xf>
    <xf numFmtId="0" fontId="27" fillId="3" borderId="54" xfId="0" applyNumberFormat="1" applyFont="1" applyFill="1" applyBorder="1" applyAlignment="1" applyProtection="1">
      <alignment vertical="center" wrapText="1"/>
    </xf>
    <xf numFmtId="1" fontId="23" fillId="0" borderId="49" xfId="0" applyNumberFormat="1" applyFont="1" applyFill="1" applyBorder="1" applyAlignment="1" applyProtection="1">
      <alignment horizontal="center" vertical="center" wrapText="1"/>
    </xf>
    <xf numFmtId="1" fontId="16" fillId="0" borderId="41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8" fillId="0" borderId="21" xfId="0" applyNumberFormat="1" applyFont="1" applyFill="1" applyBorder="1" applyAlignment="1" applyProtection="1">
      <alignment horizontal="center" vertical="center" wrapText="1"/>
    </xf>
    <xf numFmtId="164" fontId="28" fillId="0" borderId="1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left" vertical="center" wrapText="1"/>
    </xf>
    <xf numFmtId="0" fontId="16" fillId="4" borderId="18" xfId="0" applyNumberFormat="1" applyFont="1" applyFill="1" applyBorder="1" applyAlignment="1" applyProtection="1">
      <alignment horizontal="center" vertical="center"/>
    </xf>
    <xf numFmtId="0" fontId="26" fillId="3" borderId="54" xfId="0" applyNumberFormat="1" applyFont="1" applyFill="1" applyBorder="1" applyAlignment="1" applyProtection="1">
      <alignment horizontal="center" vertical="center" wrapText="1"/>
    </xf>
    <xf numFmtId="0" fontId="26" fillId="3" borderId="54" xfId="0" applyNumberFormat="1" applyFont="1" applyFill="1" applyBorder="1" applyAlignment="1" applyProtection="1">
      <alignment vertical="center"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8" fillId="0" borderId="44" xfId="0" applyNumberFormat="1" applyFont="1" applyFill="1" applyBorder="1" applyAlignment="1" applyProtection="1">
      <alignment horizontal="center" vertical="center" wrapText="1"/>
    </xf>
    <xf numFmtId="0" fontId="26" fillId="5" borderId="54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8" fillId="0" borderId="44" xfId="0" applyNumberFormat="1" applyFont="1" applyFill="1" applyBorder="1" applyAlignment="1" applyProtection="1">
      <alignment horizontal="center" vertical="center" wrapText="1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 wrapText="1"/>
    </xf>
    <xf numFmtId="0" fontId="12" fillId="0" borderId="27" xfId="0" applyNumberFormat="1" applyFont="1" applyFill="1" applyBorder="1" applyAlignment="1" applyProtection="1">
      <alignment horizontal="center" vertical="center" wrapText="1"/>
    </xf>
    <xf numFmtId="1" fontId="12" fillId="2" borderId="27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59" xfId="0" applyNumberFormat="1" applyFont="1" applyFill="1" applyBorder="1" applyAlignment="1" applyProtection="1">
      <alignment horizontal="center" vertical="center" wrapText="1"/>
    </xf>
    <xf numFmtId="1" fontId="12" fillId="2" borderId="59" xfId="0" applyNumberFormat="1" applyFont="1" applyFill="1" applyBorder="1" applyAlignment="1" applyProtection="1">
      <alignment horizontal="center" vertical="center" wrapText="1"/>
    </xf>
    <xf numFmtId="1" fontId="9" fillId="0" borderId="60" xfId="0" applyNumberFormat="1" applyFont="1" applyFill="1" applyBorder="1" applyAlignment="1" applyProtection="1">
      <alignment horizontal="center" vertical="center" wrapText="1"/>
    </xf>
    <xf numFmtId="0" fontId="12" fillId="0" borderId="19" xfId="0" applyNumberFormat="1" applyFont="1" applyFill="1" applyBorder="1" applyAlignment="1" applyProtection="1">
      <alignment horizontal="left" vertical="center" wrapText="1"/>
    </xf>
    <xf numFmtId="0" fontId="12" fillId="0" borderId="20" xfId="0" applyNumberFormat="1" applyFont="1" applyFill="1" applyBorder="1" applyAlignment="1" applyProtection="1">
      <alignment horizontal="left" vertical="center" wrapText="1"/>
    </xf>
    <xf numFmtId="1" fontId="9" fillId="0" borderId="18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14" fillId="3" borderId="31" xfId="0" applyNumberFormat="1" applyFont="1" applyFill="1" applyBorder="1" applyAlignment="1" applyProtection="1">
      <alignment horizontal="left" vertical="center" wrapText="1"/>
    </xf>
    <xf numFmtId="0" fontId="15" fillId="3" borderId="32" xfId="0" applyFont="1" applyFill="1" applyBorder="1" applyAlignment="1">
      <alignment vertical="center" wrapText="1"/>
    </xf>
    <xf numFmtId="0" fontId="15" fillId="3" borderId="33" xfId="0" applyFont="1" applyFill="1" applyBorder="1" applyAlignment="1">
      <alignment vertical="center" wrapText="1"/>
    </xf>
    <xf numFmtId="0" fontId="12" fillId="0" borderId="17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28" xfId="0" applyNumberFormat="1" applyFont="1" applyFill="1" applyBorder="1" applyAlignment="1" applyProtection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57" xfId="0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64" fontId="12" fillId="0" borderId="57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left" vertical="center" wrapText="1"/>
    </xf>
    <xf numFmtId="0" fontId="15" fillId="3" borderId="20" xfId="0" applyFont="1" applyFill="1" applyBorder="1" applyAlignment="1">
      <alignment vertical="center" wrapText="1"/>
    </xf>
    <xf numFmtId="0" fontId="15" fillId="3" borderId="61" xfId="0" applyFont="1" applyFill="1" applyBorder="1" applyAlignment="1">
      <alignment vertical="center" wrapText="1"/>
    </xf>
    <xf numFmtId="0" fontId="12" fillId="0" borderId="55" xfId="0" applyNumberFormat="1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3" borderId="13" xfId="0" applyNumberFormat="1" applyFont="1" applyFill="1" applyBorder="1" applyAlignment="1" applyProtection="1">
      <alignment horizontal="left" vertical="center" wrapText="1"/>
    </xf>
    <xf numFmtId="0" fontId="11" fillId="3" borderId="14" xfId="0" applyNumberFormat="1" applyFont="1" applyFill="1" applyBorder="1" applyAlignment="1" applyProtection="1">
      <alignment horizontal="left" vertical="center" wrapText="1"/>
    </xf>
    <xf numFmtId="0" fontId="11" fillId="3" borderId="15" xfId="0" applyNumberFormat="1" applyFont="1" applyFill="1" applyBorder="1" applyAlignment="1" applyProtection="1">
      <alignment horizontal="left" vertical="center" wrapText="1"/>
    </xf>
    <xf numFmtId="0" fontId="11" fillId="3" borderId="16" xfId="0" applyNumberFormat="1" applyFont="1" applyFill="1" applyBorder="1" applyAlignment="1" applyProtection="1">
      <alignment horizontal="left" vertical="center" wrapText="1"/>
    </xf>
    <xf numFmtId="0" fontId="13" fillId="3" borderId="53" xfId="0" applyNumberFormat="1" applyFont="1" applyFill="1" applyBorder="1" applyAlignment="1" applyProtection="1">
      <alignment horizontal="left" vertical="center" wrapText="1"/>
    </xf>
    <xf numFmtId="0" fontId="13" fillId="3" borderId="22" xfId="0" applyNumberFormat="1" applyFont="1" applyFill="1" applyBorder="1" applyAlignment="1" applyProtection="1">
      <alignment horizontal="left" vertical="center" wrapText="1"/>
    </xf>
    <xf numFmtId="0" fontId="13" fillId="3" borderId="45" xfId="0" applyNumberFormat="1" applyFont="1" applyFill="1" applyBorder="1" applyAlignment="1" applyProtection="1">
      <alignment horizontal="left" vertical="center" wrapText="1"/>
    </xf>
    <xf numFmtId="0" fontId="8" fillId="2" borderId="24" xfId="0" applyNumberFormat="1" applyFont="1" applyFill="1" applyBorder="1" applyAlignment="1" applyProtection="1">
      <alignment horizontal="left" vertical="center" wrapText="1"/>
    </xf>
    <xf numFmtId="0" fontId="8" fillId="2" borderId="25" xfId="0" applyNumberFormat="1" applyFont="1" applyFill="1" applyBorder="1" applyAlignment="1" applyProtection="1">
      <alignment horizontal="left" vertical="center" wrapText="1"/>
    </xf>
    <xf numFmtId="0" fontId="12" fillId="4" borderId="25" xfId="0" applyNumberFormat="1" applyFont="1" applyFill="1" applyBorder="1" applyAlignment="1" applyProtection="1">
      <alignment horizontal="center" vertical="center" wrapText="1"/>
    </xf>
    <xf numFmtId="164" fontId="12" fillId="2" borderId="25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27" xfId="0" applyNumberFormat="1" applyFont="1" applyFill="1" applyBorder="1" applyAlignment="1" applyProtection="1">
      <alignment horizontal="left" vertical="center" wrapText="1"/>
    </xf>
    <xf numFmtId="0" fontId="12" fillId="0" borderId="27" xfId="0" applyNumberFormat="1" applyFont="1" applyFill="1" applyBorder="1" applyAlignment="1" applyProtection="1">
      <alignment horizontal="center" vertical="center" wrapText="1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2" fillId="0" borderId="35" xfId="0" applyNumberFormat="1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2" fillId="0" borderId="37" xfId="0" applyNumberFormat="1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12" fillId="0" borderId="39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0" fillId="0" borderId="40" xfId="0" applyBorder="1" applyAlignment="1">
      <alignment vertical="center"/>
    </xf>
    <xf numFmtId="1" fontId="12" fillId="2" borderId="1" xfId="0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3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2" borderId="17" xfId="0" applyNumberFormat="1" applyFont="1" applyFill="1" applyBorder="1" applyAlignment="1" applyProtection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8" fillId="2" borderId="17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0" fillId="2" borderId="10" xfId="0" applyNumberFormat="1" applyFont="1" applyFill="1" applyBorder="1" applyAlignment="1" applyProtection="1">
      <alignment horizontal="center" vertical="center" wrapText="1"/>
    </xf>
    <xf numFmtId="0" fontId="10" fillId="2" borderId="11" xfId="0" applyNumberFormat="1" applyFont="1" applyFill="1" applyBorder="1" applyAlignment="1" applyProtection="1">
      <alignment horizontal="center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</xf>
    <xf numFmtId="0" fontId="12" fillId="0" borderId="62" xfId="0" applyNumberFormat="1" applyFont="1" applyFill="1" applyBorder="1" applyAlignment="1" applyProtection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28" fillId="4" borderId="2" xfId="0" applyNumberFormat="1" applyFont="1" applyFill="1" applyBorder="1" applyAlignment="1" applyProtection="1">
      <alignment horizontal="center" vertical="center" wrapText="1"/>
    </xf>
    <xf numFmtId="0" fontId="28" fillId="4" borderId="4" xfId="0" applyNumberFormat="1" applyFont="1" applyFill="1" applyBorder="1" applyAlignment="1" applyProtection="1">
      <alignment horizontal="center" vertical="center" wrapText="1"/>
    </xf>
    <xf numFmtId="0" fontId="28" fillId="2" borderId="46" xfId="0" applyNumberFormat="1" applyFont="1" applyFill="1" applyBorder="1" applyAlignment="1" applyProtection="1">
      <alignment horizontal="left" vertical="center" wrapText="1"/>
    </xf>
    <xf numFmtId="0" fontId="28" fillId="2" borderId="3" xfId="0" applyNumberFormat="1" applyFont="1" applyFill="1" applyBorder="1" applyAlignment="1" applyProtection="1">
      <alignment horizontal="left" vertical="center" wrapText="1"/>
    </xf>
    <xf numFmtId="0" fontId="28" fillId="2" borderId="4" xfId="0" applyNumberFormat="1" applyFont="1" applyFill="1" applyBorder="1" applyAlignment="1" applyProtection="1">
      <alignment horizontal="left" vertical="center" wrapText="1"/>
    </xf>
    <xf numFmtId="0" fontId="28" fillId="2" borderId="2" xfId="0" applyNumberFormat="1" applyFont="1" applyFill="1" applyBorder="1" applyAlignment="1" applyProtection="1">
      <alignment horizontal="center" vertical="center" wrapText="1"/>
    </xf>
    <xf numFmtId="0" fontId="28" fillId="2" borderId="4" xfId="0" applyNumberFormat="1" applyFont="1" applyFill="1" applyBorder="1" applyAlignment="1" applyProtection="1">
      <alignment horizontal="center" vertical="center" wrapText="1"/>
    </xf>
    <xf numFmtId="0" fontId="33" fillId="3" borderId="46" xfId="0" applyNumberFormat="1" applyFont="1" applyFill="1" applyBorder="1" applyAlignment="1" applyProtection="1">
      <alignment horizontal="center" vertical="center" wrapText="1"/>
    </xf>
    <xf numFmtId="0" fontId="33" fillId="3" borderId="3" xfId="0" applyNumberFormat="1" applyFont="1" applyFill="1" applyBorder="1" applyAlignment="1" applyProtection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28" fillId="2" borderId="17" xfId="0" applyNumberFormat="1" applyFont="1" applyFill="1" applyBorder="1" applyAlignment="1" applyProtection="1">
      <alignment horizontal="left" vertical="center" wrapText="1"/>
    </xf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2" fillId="2" borderId="17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23" fillId="2" borderId="9" xfId="0" applyNumberFormat="1" applyFont="1" applyFill="1" applyBorder="1" applyAlignment="1" applyProtection="1">
      <alignment horizontal="center" vertical="center" wrapText="1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0" fontId="22" fillId="2" borderId="50" xfId="0" applyNumberFormat="1" applyFont="1" applyFill="1" applyBorder="1" applyAlignment="1" applyProtection="1">
      <alignment horizontal="left" vertical="center" wrapText="1"/>
    </xf>
    <xf numFmtId="0" fontId="22" fillId="2" borderId="51" xfId="0" applyNumberFormat="1" applyFont="1" applyFill="1" applyBorder="1" applyAlignment="1" applyProtection="1">
      <alignment horizontal="left" vertical="center" wrapText="1"/>
    </xf>
    <xf numFmtId="0" fontId="22" fillId="2" borderId="52" xfId="0" applyNumberFormat="1" applyFont="1" applyFill="1" applyBorder="1" applyAlignment="1" applyProtection="1">
      <alignment horizontal="left" vertical="center" wrapText="1"/>
    </xf>
    <xf numFmtId="0" fontId="28" fillId="2" borderId="28" xfId="0" applyNumberFormat="1" applyFont="1" applyFill="1" applyBorder="1" applyAlignment="1" applyProtection="1">
      <alignment horizontal="center" vertical="center" wrapText="1"/>
    </xf>
    <xf numFmtId="0" fontId="28" fillId="2" borderId="52" xfId="0" applyNumberFormat="1" applyFont="1" applyFill="1" applyBorder="1" applyAlignment="1" applyProtection="1">
      <alignment horizontal="center" vertical="center" wrapText="1"/>
    </xf>
    <xf numFmtId="0" fontId="28" fillId="4" borderId="28" xfId="0" applyNumberFormat="1" applyFont="1" applyFill="1" applyBorder="1" applyAlignment="1" applyProtection="1">
      <alignment horizontal="center" vertical="center" wrapText="1"/>
    </xf>
    <xf numFmtId="0" fontId="28" fillId="4" borderId="52" xfId="0" applyNumberFormat="1" applyFont="1" applyFill="1" applyBorder="1" applyAlignment="1" applyProtection="1">
      <alignment horizontal="center" vertical="center" wrapText="1"/>
    </xf>
    <xf numFmtId="0" fontId="16" fillId="0" borderId="19" xfId="0" applyFont="1" applyBorder="1" applyAlignment="1"/>
    <xf numFmtId="0" fontId="16" fillId="0" borderId="20" xfId="0" applyFont="1" applyBorder="1" applyAlignment="1"/>
    <xf numFmtId="0" fontId="16" fillId="0" borderId="42" xfId="0" applyFont="1" applyBorder="1" applyAlignment="1"/>
    <xf numFmtId="0" fontId="27" fillId="3" borderId="46" xfId="0" applyNumberFormat="1" applyFont="1" applyFill="1" applyBorder="1" applyAlignment="1" applyProtection="1">
      <alignment horizontal="left" vertical="center" wrapText="1"/>
    </xf>
    <xf numFmtId="0" fontId="27" fillId="3" borderId="3" xfId="0" applyNumberFormat="1" applyFont="1" applyFill="1" applyBorder="1" applyAlignment="1" applyProtection="1">
      <alignment horizontal="left" vertical="center" wrapText="1"/>
    </xf>
    <xf numFmtId="0" fontId="27" fillId="3" borderId="47" xfId="0" applyNumberFormat="1" applyFont="1" applyFill="1" applyBorder="1" applyAlignment="1" applyProtection="1">
      <alignment horizontal="left" vertical="top" wrapText="1"/>
    </xf>
    <xf numFmtId="0" fontId="27" fillId="3" borderId="43" xfId="0" applyNumberFormat="1" applyFont="1" applyFill="1" applyBorder="1" applyAlignment="1" applyProtection="1">
      <alignment horizontal="left" vertical="top" wrapText="1"/>
    </xf>
    <xf numFmtId="0" fontId="16" fillId="0" borderId="35" xfId="0" applyFont="1" applyBorder="1" applyAlignment="1"/>
    <xf numFmtId="0" fontId="16" fillId="0" borderId="36" xfId="0" applyFont="1" applyBorder="1" applyAlignment="1"/>
    <xf numFmtId="0" fontId="16" fillId="0" borderId="40" xfId="0" applyFont="1" applyBorder="1" applyAlignment="1"/>
    <xf numFmtId="0" fontId="8" fillId="4" borderId="46" xfId="0" applyNumberFormat="1" applyFont="1" applyFill="1" applyBorder="1" applyAlignment="1" applyProtection="1">
      <alignment horizontal="left" vertical="center" wrapText="1"/>
    </xf>
    <xf numFmtId="0" fontId="8" fillId="4" borderId="3" xfId="0" applyNumberFormat="1" applyFont="1" applyFill="1" applyBorder="1" applyAlignment="1" applyProtection="1">
      <alignment horizontal="left" vertical="center" wrapText="1"/>
    </xf>
    <xf numFmtId="0" fontId="8" fillId="4" borderId="4" xfId="0" applyNumberFormat="1" applyFont="1" applyFill="1" applyBorder="1" applyAlignment="1" applyProtection="1">
      <alignment horizontal="left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center" vertical="center" wrapText="1"/>
    </xf>
    <xf numFmtId="0" fontId="28" fillId="0" borderId="56" xfId="0" applyNumberFormat="1" applyFont="1" applyFill="1" applyBorder="1" applyAlignment="1" applyProtection="1">
      <alignment horizontal="left" vertical="center" wrapText="1"/>
    </xf>
    <xf numFmtId="0" fontId="28" fillId="0" borderId="44" xfId="0" applyNumberFormat="1" applyFont="1" applyFill="1" applyBorder="1" applyAlignment="1" applyProtection="1">
      <alignment horizontal="left" vertical="center" wrapText="1"/>
    </xf>
    <xf numFmtId="0" fontId="28" fillId="0" borderId="44" xfId="0" applyNumberFormat="1" applyFont="1" applyFill="1" applyBorder="1" applyAlignment="1" applyProtection="1">
      <alignment horizontal="center" vertical="center" wrapText="1"/>
    </xf>
    <xf numFmtId="0" fontId="28" fillId="4" borderId="44" xfId="0" applyNumberFormat="1" applyFont="1" applyFill="1" applyBorder="1" applyAlignment="1" applyProtection="1">
      <alignment horizontal="center" vertical="center" wrapText="1"/>
    </xf>
    <xf numFmtId="0" fontId="8" fillId="4" borderId="53" xfId="0" applyNumberFormat="1" applyFont="1" applyFill="1" applyBorder="1" applyAlignment="1" applyProtection="1">
      <alignment horizontal="left" vertical="center" wrapText="1"/>
    </xf>
    <xf numFmtId="0" fontId="8" fillId="4" borderId="22" xfId="0" applyNumberFormat="1" applyFont="1" applyFill="1" applyBorder="1" applyAlignment="1" applyProtection="1">
      <alignment horizontal="left" vertical="center" wrapText="1"/>
    </xf>
    <xf numFmtId="0" fontId="8" fillId="4" borderId="23" xfId="0" applyNumberFormat="1" applyFont="1" applyFill="1" applyBorder="1" applyAlignment="1" applyProtection="1">
      <alignment horizontal="left" vertical="center" wrapText="1"/>
    </xf>
    <xf numFmtId="0" fontId="8" fillId="4" borderId="21" xfId="0" applyNumberFormat="1" applyFont="1" applyFill="1" applyBorder="1" applyAlignment="1" applyProtection="1">
      <alignment horizontal="center" vertical="center" wrapText="1"/>
    </xf>
    <xf numFmtId="0" fontId="8" fillId="4" borderId="23" xfId="0" applyNumberFormat="1" applyFont="1" applyFill="1" applyBorder="1" applyAlignment="1" applyProtection="1">
      <alignment horizontal="center" vertical="center" wrapText="1"/>
    </xf>
    <xf numFmtId="0" fontId="27" fillId="5" borderId="46" xfId="0" applyNumberFormat="1" applyFont="1" applyFill="1" applyBorder="1" applyAlignment="1" applyProtection="1">
      <alignment horizontal="left" vertical="center" wrapText="1"/>
    </xf>
    <xf numFmtId="0" fontId="27" fillId="5" borderId="3" xfId="0" applyNumberFormat="1" applyFont="1" applyFill="1" applyBorder="1" applyAlignment="1" applyProtection="1">
      <alignment horizontal="left" vertical="center" wrapText="1"/>
    </xf>
    <xf numFmtId="0" fontId="28" fillId="0" borderId="53" xfId="0" applyNumberFormat="1" applyFont="1" applyFill="1" applyBorder="1" applyAlignment="1" applyProtection="1">
      <alignment horizontal="left" vertical="center" wrapText="1"/>
    </xf>
    <xf numFmtId="0" fontId="28" fillId="0" borderId="22" xfId="0" applyNumberFormat="1" applyFont="1" applyFill="1" applyBorder="1" applyAlignment="1" applyProtection="1">
      <alignment horizontal="left" vertical="center" wrapText="1"/>
    </xf>
    <xf numFmtId="0" fontId="28" fillId="0" borderId="23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center" vertical="center" wrapText="1"/>
    </xf>
    <xf numFmtId="0" fontId="28" fillId="0" borderId="23" xfId="0" applyNumberFormat="1" applyFont="1" applyFill="1" applyBorder="1" applyAlignment="1" applyProtection="1">
      <alignment horizontal="center" vertical="center" wrapText="1"/>
    </xf>
    <xf numFmtId="0" fontId="28" fillId="4" borderId="21" xfId="0" applyNumberFormat="1" applyFont="1" applyFill="1" applyBorder="1" applyAlignment="1" applyProtection="1">
      <alignment horizontal="center" vertical="center" wrapText="1"/>
    </xf>
    <xf numFmtId="0" fontId="28" fillId="4" borderId="23" xfId="0" applyNumberFormat="1" applyFont="1" applyFill="1" applyBorder="1" applyAlignment="1" applyProtection="1">
      <alignment horizontal="center" vertical="center" wrapText="1"/>
    </xf>
    <xf numFmtId="0" fontId="28" fillId="0" borderId="46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4" xfId="0" applyNumberFormat="1" applyFont="1" applyFill="1" applyBorder="1" applyAlignment="1" applyProtection="1">
      <alignment horizontal="left" vertical="center" wrapText="1"/>
    </xf>
    <xf numFmtId="0" fontId="28" fillId="0" borderId="2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4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46" xfId="0" applyNumberFormat="1" applyFont="1" applyFill="1" applyBorder="1" applyAlignment="1" applyProtection="1">
      <alignment horizontal="left" vertical="center" wrapText="1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6" fillId="3" borderId="46" xfId="0" applyNumberFormat="1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>
      <alignment vertical="center" wrapText="1"/>
    </xf>
    <xf numFmtId="0" fontId="29" fillId="3" borderId="54" xfId="0" applyFont="1" applyFill="1" applyBorder="1" applyAlignment="1">
      <alignment vertical="center" wrapText="1"/>
    </xf>
    <xf numFmtId="0" fontId="16" fillId="3" borderId="3" xfId="0" applyNumberFormat="1" applyFont="1" applyFill="1" applyBorder="1" applyAlignment="1" applyProtection="1">
      <alignment horizontal="left" vertical="center" wrapText="1"/>
    </xf>
    <xf numFmtId="0" fontId="16" fillId="3" borderId="54" xfId="0" applyNumberFormat="1" applyFont="1" applyFill="1" applyBorder="1" applyAlignment="1" applyProtection="1">
      <alignment horizontal="left" vertical="center" wrapText="1"/>
    </xf>
    <xf numFmtId="0" fontId="25" fillId="3" borderId="46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5" fillId="3" borderId="3" xfId="0" applyNumberFormat="1" applyFont="1" applyFill="1" applyBorder="1" applyAlignment="1" applyProtection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27" fillId="3" borderId="53" xfId="0" applyNumberFormat="1" applyFont="1" applyFill="1" applyBorder="1" applyAlignment="1" applyProtection="1">
      <alignment horizontal="left" vertical="center" wrapText="1"/>
    </xf>
    <xf numFmtId="0" fontId="27" fillId="3" borderId="22" xfId="0" applyNumberFormat="1" applyFont="1" applyFill="1" applyBorder="1" applyAlignment="1" applyProtection="1">
      <alignment horizontal="left" vertical="center" wrapText="1"/>
    </xf>
    <xf numFmtId="0" fontId="22" fillId="4" borderId="46" xfId="0" applyNumberFormat="1" applyFont="1" applyFill="1" applyBorder="1" applyAlignment="1" applyProtection="1">
      <alignment horizontal="left" vertical="center" wrapText="1"/>
    </xf>
    <xf numFmtId="0" fontId="22" fillId="4" borderId="3" xfId="0" applyNumberFormat="1" applyFont="1" applyFill="1" applyBorder="1" applyAlignment="1" applyProtection="1">
      <alignment horizontal="left" vertical="center" wrapText="1"/>
    </xf>
    <xf numFmtId="0" fontId="22" fillId="4" borderId="4" xfId="0" applyNumberFormat="1" applyFont="1" applyFill="1" applyBorder="1" applyAlignment="1" applyProtection="1">
      <alignment horizontal="left" vertical="center" wrapText="1"/>
    </xf>
    <xf numFmtId="0" fontId="16" fillId="3" borderId="22" xfId="0" applyNumberFormat="1" applyFont="1" applyFill="1" applyBorder="1" applyAlignment="1" applyProtection="1">
      <alignment horizontal="left" vertical="center" wrapText="1"/>
    </xf>
    <xf numFmtId="0" fontId="22" fillId="4" borderId="2" xfId="0" applyNumberFormat="1" applyFont="1" applyFill="1" applyBorder="1" applyAlignment="1" applyProtection="1">
      <alignment horizontal="center" vertical="center"/>
    </xf>
    <xf numFmtId="0" fontId="22" fillId="4" borderId="4" xfId="0" applyNumberFormat="1" applyFont="1" applyFill="1" applyBorder="1" applyAlignment="1" applyProtection="1">
      <alignment horizontal="center" vertical="center"/>
    </xf>
    <xf numFmtId="0" fontId="28" fillId="0" borderId="46" xfId="0" applyNumberFormat="1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22" fillId="0" borderId="55" xfId="0" applyNumberFormat="1" applyFont="1" applyFill="1" applyBorder="1" applyAlignment="1" applyProtection="1">
      <alignment horizontal="left" vertical="center" wrapText="1"/>
    </xf>
    <xf numFmtId="0" fontId="3" fillId="0" borderId="27" xfId="0" applyNumberFormat="1" applyFont="1" applyFill="1" applyBorder="1" applyAlignment="1" applyProtection="1">
      <alignment horizontal="left" vertical="center" wrapText="1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28" fillId="4" borderId="27" xfId="0" applyNumberFormat="1" applyFont="1" applyFill="1" applyBorder="1" applyAlignment="1" applyProtection="1">
      <alignment horizontal="center" vertical="center" wrapText="1"/>
    </xf>
    <xf numFmtId="0" fontId="23" fillId="2" borderId="5" xfId="0" applyNumberFormat="1" applyFont="1" applyFill="1" applyBorder="1" applyAlignment="1" applyProtection="1">
      <alignment horizontal="center" vertical="center" wrapText="1"/>
    </xf>
    <xf numFmtId="0" fontId="23" fillId="2" borderId="6" xfId="0" applyNumberFormat="1" applyFont="1" applyFill="1" applyBorder="1" applyAlignment="1" applyProtection="1">
      <alignment horizontal="center" vertical="center" wrapText="1"/>
    </xf>
    <xf numFmtId="0" fontId="25" fillId="2" borderId="31" xfId="0" applyNumberFormat="1" applyFont="1" applyFill="1" applyBorder="1" applyAlignment="1" applyProtection="1">
      <alignment horizontal="center" vertical="center" wrapText="1"/>
    </xf>
    <xf numFmtId="0" fontId="25" fillId="2" borderId="32" xfId="0" applyNumberFormat="1" applyFont="1" applyFill="1" applyBorder="1" applyAlignment="1" applyProtection="1">
      <alignment horizontal="center" vertical="center" wrapText="1"/>
    </xf>
    <xf numFmtId="0" fontId="22" fillId="0" borderId="27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opLeftCell="A20" zoomScaleNormal="100" workbookViewId="0">
      <selection activeCell="M30" sqref="M30"/>
    </sheetView>
  </sheetViews>
  <sheetFormatPr defaultRowHeight="16.5" outlineLevelCol="1" x14ac:dyDescent="0.25"/>
  <cols>
    <col min="1" max="1" width="0.5703125" style="29" customWidth="1"/>
    <col min="2" max="2" width="0.140625" style="29" customWidth="1"/>
    <col min="3" max="3" width="24.85546875" style="29" customWidth="1"/>
    <col min="4" max="4" width="2.85546875" style="29" customWidth="1"/>
    <col min="5" max="5" width="58.5703125" style="29" customWidth="1"/>
    <col min="6" max="6" width="6.7109375" style="29" customWidth="1"/>
    <col min="7" max="7" width="7.5703125" style="29" customWidth="1"/>
    <col min="8" max="8" width="12.42578125" style="29" customWidth="1"/>
    <col min="9" max="9" width="2.5703125" style="29" customWidth="1"/>
    <col min="10" max="10" width="12.5703125" style="29" customWidth="1"/>
    <col min="11" max="11" width="12.5703125" style="30" customWidth="1"/>
    <col min="12" max="12" width="19.7109375" style="31" customWidth="1"/>
    <col min="13" max="13" width="9.140625" style="29" hidden="1" customWidth="1" outlineLevel="1"/>
    <col min="14" max="16" width="9.140625" style="2" hidden="1" customWidth="1" outlineLevel="1"/>
    <col min="17" max="17" width="9.140625" style="29" collapsed="1"/>
    <col min="18" max="256" width="9.140625" style="29"/>
    <col min="257" max="257" width="0.5703125" style="29" customWidth="1"/>
    <col min="258" max="258" width="0.140625" style="29" customWidth="1"/>
    <col min="259" max="259" width="24.85546875" style="29" customWidth="1"/>
    <col min="260" max="260" width="2.85546875" style="29" customWidth="1"/>
    <col min="261" max="261" width="58.5703125" style="29" customWidth="1"/>
    <col min="262" max="262" width="6.7109375" style="29" customWidth="1"/>
    <col min="263" max="263" width="7.5703125" style="29" customWidth="1"/>
    <col min="264" max="264" width="12.42578125" style="29" customWidth="1"/>
    <col min="265" max="265" width="2.5703125" style="29" customWidth="1"/>
    <col min="266" max="267" width="12.5703125" style="29" customWidth="1"/>
    <col min="268" max="268" width="19.7109375" style="29" customWidth="1"/>
    <col min="269" max="272" width="0" style="29" hidden="1" customWidth="1"/>
    <col min="273" max="512" width="9.140625" style="29"/>
    <col min="513" max="513" width="0.5703125" style="29" customWidth="1"/>
    <col min="514" max="514" width="0.140625" style="29" customWidth="1"/>
    <col min="515" max="515" width="24.85546875" style="29" customWidth="1"/>
    <col min="516" max="516" width="2.85546875" style="29" customWidth="1"/>
    <col min="517" max="517" width="58.5703125" style="29" customWidth="1"/>
    <col min="518" max="518" width="6.7109375" style="29" customWidth="1"/>
    <col min="519" max="519" width="7.5703125" style="29" customWidth="1"/>
    <col min="520" max="520" width="12.42578125" style="29" customWidth="1"/>
    <col min="521" max="521" width="2.5703125" style="29" customWidth="1"/>
    <col min="522" max="523" width="12.5703125" style="29" customWidth="1"/>
    <col min="524" max="524" width="19.7109375" style="29" customWidth="1"/>
    <col min="525" max="528" width="0" style="29" hidden="1" customWidth="1"/>
    <col min="529" max="768" width="9.140625" style="29"/>
    <col min="769" max="769" width="0.5703125" style="29" customWidth="1"/>
    <col min="770" max="770" width="0.140625" style="29" customWidth="1"/>
    <col min="771" max="771" width="24.85546875" style="29" customWidth="1"/>
    <col min="772" max="772" width="2.85546875" style="29" customWidth="1"/>
    <col min="773" max="773" width="58.5703125" style="29" customWidth="1"/>
    <col min="774" max="774" width="6.7109375" style="29" customWidth="1"/>
    <col min="775" max="775" width="7.5703125" style="29" customWidth="1"/>
    <col min="776" max="776" width="12.42578125" style="29" customWidth="1"/>
    <col min="777" max="777" width="2.5703125" style="29" customWidth="1"/>
    <col min="778" max="779" width="12.5703125" style="29" customWidth="1"/>
    <col min="780" max="780" width="19.7109375" style="29" customWidth="1"/>
    <col min="781" max="784" width="0" style="29" hidden="1" customWidth="1"/>
    <col min="785" max="1024" width="9.140625" style="29"/>
    <col min="1025" max="1025" width="0.5703125" style="29" customWidth="1"/>
    <col min="1026" max="1026" width="0.140625" style="29" customWidth="1"/>
    <col min="1027" max="1027" width="24.85546875" style="29" customWidth="1"/>
    <col min="1028" max="1028" width="2.85546875" style="29" customWidth="1"/>
    <col min="1029" max="1029" width="58.5703125" style="29" customWidth="1"/>
    <col min="1030" max="1030" width="6.7109375" style="29" customWidth="1"/>
    <col min="1031" max="1031" width="7.5703125" style="29" customWidth="1"/>
    <col min="1032" max="1032" width="12.42578125" style="29" customWidth="1"/>
    <col min="1033" max="1033" width="2.5703125" style="29" customWidth="1"/>
    <col min="1034" max="1035" width="12.5703125" style="29" customWidth="1"/>
    <col min="1036" max="1036" width="19.7109375" style="29" customWidth="1"/>
    <col min="1037" max="1040" width="0" style="29" hidden="1" customWidth="1"/>
    <col min="1041" max="1280" width="9.140625" style="29"/>
    <col min="1281" max="1281" width="0.5703125" style="29" customWidth="1"/>
    <col min="1282" max="1282" width="0.140625" style="29" customWidth="1"/>
    <col min="1283" max="1283" width="24.85546875" style="29" customWidth="1"/>
    <col min="1284" max="1284" width="2.85546875" style="29" customWidth="1"/>
    <col min="1285" max="1285" width="58.5703125" style="29" customWidth="1"/>
    <col min="1286" max="1286" width="6.7109375" style="29" customWidth="1"/>
    <col min="1287" max="1287" width="7.5703125" style="29" customWidth="1"/>
    <col min="1288" max="1288" width="12.42578125" style="29" customWidth="1"/>
    <col min="1289" max="1289" width="2.5703125" style="29" customWidth="1"/>
    <col min="1290" max="1291" width="12.5703125" style="29" customWidth="1"/>
    <col min="1292" max="1292" width="19.7109375" style="29" customWidth="1"/>
    <col min="1293" max="1296" width="0" style="29" hidden="1" customWidth="1"/>
    <col min="1297" max="1536" width="9.140625" style="29"/>
    <col min="1537" max="1537" width="0.5703125" style="29" customWidth="1"/>
    <col min="1538" max="1538" width="0.140625" style="29" customWidth="1"/>
    <col min="1539" max="1539" width="24.85546875" style="29" customWidth="1"/>
    <col min="1540" max="1540" width="2.85546875" style="29" customWidth="1"/>
    <col min="1541" max="1541" width="58.5703125" style="29" customWidth="1"/>
    <col min="1542" max="1542" width="6.7109375" style="29" customWidth="1"/>
    <col min="1543" max="1543" width="7.5703125" style="29" customWidth="1"/>
    <col min="1544" max="1544" width="12.42578125" style="29" customWidth="1"/>
    <col min="1545" max="1545" width="2.5703125" style="29" customWidth="1"/>
    <col min="1546" max="1547" width="12.5703125" style="29" customWidth="1"/>
    <col min="1548" max="1548" width="19.7109375" style="29" customWidth="1"/>
    <col min="1549" max="1552" width="0" style="29" hidden="1" customWidth="1"/>
    <col min="1553" max="1792" width="9.140625" style="29"/>
    <col min="1793" max="1793" width="0.5703125" style="29" customWidth="1"/>
    <col min="1794" max="1794" width="0.140625" style="29" customWidth="1"/>
    <col min="1795" max="1795" width="24.85546875" style="29" customWidth="1"/>
    <col min="1796" max="1796" width="2.85546875" style="29" customWidth="1"/>
    <col min="1797" max="1797" width="58.5703125" style="29" customWidth="1"/>
    <col min="1798" max="1798" width="6.7109375" style="29" customWidth="1"/>
    <col min="1799" max="1799" width="7.5703125" style="29" customWidth="1"/>
    <col min="1800" max="1800" width="12.42578125" style="29" customWidth="1"/>
    <col min="1801" max="1801" width="2.5703125" style="29" customWidth="1"/>
    <col min="1802" max="1803" width="12.5703125" style="29" customWidth="1"/>
    <col min="1804" max="1804" width="19.7109375" style="29" customWidth="1"/>
    <col min="1805" max="1808" width="0" style="29" hidden="1" customWidth="1"/>
    <col min="1809" max="2048" width="9.140625" style="29"/>
    <col min="2049" max="2049" width="0.5703125" style="29" customWidth="1"/>
    <col min="2050" max="2050" width="0.140625" style="29" customWidth="1"/>
    <col min="2051" max="2051" width="24.85546875" style="29" customWidth="1"/>
    <col min="2052" max="2052" width="2.85546875" style="29" customWidth="1"/>
    <col min="2053" max="2053" width="58.5703125" style="29" customWidth="1"/>
    <col min="2054" max="2054" width="6.7109375" style="29" customWidth="1"/>
    <col min="2055" max="2055" width="7.5703125" style="29" customWidth="1"/>
    <col min="2056" max="2056" width="12.42578125" style="29" customWidth="1"/>
    <col min="2057" max="2057" width="2.5703125" style="29" customWidth="1"/>
    <col min="2058" max="2059" width="12.5703125" style="29" customWidth="1"/>
    <col min="2060" max="2060" width="19.7109375" style="29" customWidth="1"/>
    <col min="2061" max="2064" width="0" style="29" hidden="1" customWidth="1"/>
    <col min="2065" max="2304" width="9.140625" style="29"/>
    <col min="2305" max="2305" width="0.5703125" style="29" customWidth="1"/>
    <col min="2306" max="2306" width="0.140625" style="29" customWidth="1"/>
    <col min="2307" max="2307" width="24.85546875" style="29" customWidth="1"/>
    <col min="2308" max="2308" width="2.85546875" style="29" customWidth="1"/>
    <col min="2309" max="2309" width="58.5703125" style="29" customWidth="1"/>
    <col min="2310" max="2310" width="6.7109375" style="29" customWidth="1"/>
    <col min="2311" max="2311" width="7.5703125" style="29" customWidth="1"/>
    <col min="2312" max="2312" width="12.42578125" style="29" customWidth="1"/>
    <col min="2313" max="2313" width="2.5703125" style="29" customWidth="1"/>
    <col min="2314" max="2315" width="12.5703125" style="29" customWidth="1"/>
    <col min="2316" max="2316" width="19.7109375" style="29" customWidth="1"/>
    <col min="2317" max="2320" width="0" style="29" hidden="1" customWidth="1"/>
    <col min="2321" max="2560" width="9.140625" style="29"/>
    <col min="2561" max="2561" width="0.5703125" style="29" customWidth="1"/>
    <col min="2562" max="2562" width="0.140625" style="29" customWidth="1"/>
    <col min="2563" max="2563" width="24.85546875" style="29" customWidth="1"/>
    <col min="2564" max="2564" width="2.85546875" style="29" customWidth="1"/>
    <col min="2565" max="2565" width="58.5703125" style="29" customWidth="1"/>
    <col min="2566" max="2566" width="6.7109375" style="29" customWidth="1"/>
    <col min="2567" max="2567" width="7.5703125" style="29" customWidth="1"/>
    <col min="2568" max="2568" width="12.42578125" style="29" customWidth="1"/>
    <col min="2569" max="2569" width="2.5703125" style="29" customWidth="1"/>
    <col min="2570" max="2571" width="12.5703125" style="29" customWidth="1"/>
    <col min="2572" max="2572" width="19.7109375" style="29" customWidth="1"/>
    <col min="2573" max="2576" width="0" style="29" hidden="1" customWidth="1"/>
    <col min="2577" max="2816" width="9.140625" style="29"/>
    <col min="2817" max="2817" width="0.5703125" style="29" customWidth="1"/>
    <col min="2818" max="2818" width="0.140625" style="29" customWidth="1"/>
    <col min="2819" max="2819" width="24.85546875" style="29" customWidth="1"/>
    <col min="2820" max="2820" width="2.85546875" style="29" customWidth="1"/>
    <col min="2821" max="2821" width="58.5703125" style="29" customWidth="1"/>
    <col min="2822" max="2822" width="6.7109375" style="29" customWidth="1"/>
    <col min="2823" max="2823" width="7.5703125" style="29" customWidth="1"/>
    <col min="2824" max="2824" width="12.42578125" style="29" customWidth="1"/>
    <col min="2825" max="2825" width="2.5703125" style="29" customWidth="1"/>
    <col min="2826" max="2827" width="12.5703125" style="29" customWidth="1"/>
    <col min="2828" max="2828" width="19.7109375" style="29" customWidth="1"/>
    <col min="2829" max="2832" width="0" style="29" hidden="1" customWidth="1"/>
    <col min="2833" max="3072" width="9.140625" style="29"/>
    <col min="3073" max="3073" width="0.5703125" style="29" customWidth="1"/>
    <col min="3074" max="3074" width="0.140625" style="29" customWidth="1"/>
    <col min="3075" max="3075" width="24.85546875" style="29" customWidth="1"/>
    <col min="3076" max="3076" width="2.85546875" style="29" customWidth="1"/>
    <col min="3077" max="3077" width="58.5703125" style="29" customWidth="1"/>
    <col min="3078" max="3078" width="6.7109375" style="29" customWidth="1"/>
    <col min="3079" max="3079" width="7.5703125" style="29" customWidth="1"/>
    <col min="3080" max="3080" width="12.42578125" style="29" customWidth="1"/>
    <col min="3081" max="3081" width="2.5703125" style="29" customWidth="1"/>
    <col min="3082" max="3083" width="12.5703125" style="29" customWidth="1"/>
    <col min="3084" max="3084" width="19.7109375" style="29" customWidth="1"/>
    <col min="3085" max="3088" width="0" style="29" hidden="1" customWidth="1"/>
    <col min="3089" max="3328" width="9.140625" style="29"/>
    <col min="3329" max="3329" width="0.5703125" style="29" customWidth="1"/>
    <col min="3330" max="3330" width="0.140625" style="29" customWidth="1"/>
    <col min="3331" max="3331" width="24.85546875" style="29" customWidth="1"/>
    <col min="3332" max="3332" width="2.85546875" style="29" customWidth="1"/>
    <col min="3333" max="3333" width="58.5703125" style="29" customWidth="1"/>
    <col min="3334" max="3334" width="6.7109375" style="29" customWidth="1"/>
    <col min="3335" max="3335" width="7.5703125" style="29" customWidth="1"/>
    <col min="3336" max="3336" width="12.42578125" style="29" customWidth="1"/>
    <col min="3337" max="3337" width="2.5703125" style="29" customWidth="1"/>
    <col min="3338" max="3339" width="12.5703125" style="29" customWidth="1"/>
    <col min="3340" max="3340" width="19.7109375" style="29" customWidth="1"/>
    <col min="3341" max="3344" width="0" style="29" hidden="1" customWidth="1"/>
    <col min="3345" max="3584" width="9.140625" style="29"/>
    <col min="3585" max="3585" width="0.5703125" style="29" customWidth="1"/>
    <col min="3586" max="3586" width="0.140625" style="29" customWidth="1"/>
    <col min="3587" max="3587" width="24.85546875" style="29" customWidth="1"/>
    <col min="3588" max="3588" width="2.85546875" style="29" customWidth="1"/>
    <col min="3589" max="3589" width="58.5703125" style="29" customWidth="1"/>
    <col min="3590" max="3590" width="6.7109375" style="29" customWidth="1"/>
    <col min="3591" max="3591" width="7.5703125" style="29" customWidth="1"/>
    <col min="3592" max="3592" width="12.42578125" style="29" customWidth="1"/>
    <col min="3593" max="3593" width="2.5703125" style="29" customWidth="1"/>
    <col min="3594" max="3595" width="12.5703125" style="29" customWidth="1"/>
    <col min="3596" max="3596" width="19.7109375" style="29" customWidth="1"/>
    <col min="3597" max="3600" width="0" style="29" hidden="1" customWidth="1"/>
    <col min="3601" max="3840" width="9.140625" style="29"/>
    <col min="3841" max="3841" width="0.5703125" style="29" customWidth="1"/>
    <col min="3842" max="3842" width="0.140625" style="29" customWidth="1"/>
    <col min="3843" max="3843" width="24.85546875" style="29" customWidth="1"/>
    <col min="3844" max="3844" width="2.85546875" style="29" customWidth="1"/>
    <col min="3845" max="3845" width="58.5703125" style="29" customWidth="1"/>
    <col min="3846" max="3846" width="6.7109375" style="29" customWidth="1"/>
    <col min="3847" max="3847" width="7.5703125" style="29" customWidth="1"/>
    <col min="3848" max="3848" width="12.42578125" style="29" customWidth="1"/>
    <col min="3849" max="3849" width="2.5703125" style="29" customWidth="1"/>
    <col min="3850" max="3851" width="12.5703125" style="29" customWidth="1"/>
    <col min="3852" max="3852" width="19.7109375" style="29" customWidth="1"/>
    <col min="3853" max="3856" width="0" style="29" hidden="1" customWidth="1"/>
    <col min="3857" max="4096" width="9.140625" style="29"/>
    <col min="4097" max="4097" width="0.5703125" style="29" customWidth="1"/>
    <col min="4098" max="4098" width="0.140625" style="29" customWidth="1"/>
    <col min="4099" max="4099" width="24.85546875" style="29" customWidth="1"/>
    <col min="4100" max="4100" width="2.85546875" style="29" customWidth="1"/>
    <col min="4101" max="4101" width="58.5703125" style="29" customWidth="1"/>
    <col min="4102" max="4102" width="6.7109375" style="29" customWidth="1"/>
    <col min="4103" max="4103" width="7.5703125" style="29" customWidth="1"/>
    <col min="4104" max="4104" width="12.42578125" style="29" customWidth="1"/>
    <col min="4105" max="4105" width="2.5703125" style="29" customWidth="1"/>
    <col min="4106" max="4107" width="12.5703125" style="29" customWidth="1"/>
    <col min="4108" max="4108" width="19.7109375" style="29" customWidth="1"/>
    <col min="4109" max="4112" width="0" style="29" hidden="1" customWidth="1"/>
    <col min="4113" max="4352" width="9.140625" style="29"/>
    <col min="4353" max="4353" width="0.5703125" style="29" customWidth="1"/>
    <col min="4354" max="4354" width="0.140625" style="29" customWidth="1"/>
    <col min="4355" max="4355" width="24.85546875" style="29" customWidth="1"/>
    <col min="4356" max="4356" width="2.85546875" style="29" customWidth="1"/>
    <col min="4357" max="4357" width="58.5703125" style="29" customWidth="1"/>
    <col min="4358" max="4358" width="6.7109375" style="29" customWidth="1"/>
    <col min="4359" max="4359" width="7.5703125" style="29" customWidth="1"/>
    <col min="4360" max="4360" width="12.42578125" style="29" customWidth="1"/>
    <col min="4361" max="4361" width="2.5703125" style="29" customWidth="1"/>
    <col min="4362" max="4363" width="12.5703125" style="29" customWidth="1"/>
    <col min="4364" max="4364" width="19.7109375" style="29" customWidth="1"/>
    <col min="4365" max="4368" width="0" style="29" hidden="1" customWidth="1"/>
    <col min="4369" max="4608" width="9.140625" style="29"/>
    <col min="4609" max="4609" width="0.5703125" style="29" customWidth="1"/>
    <col min="4610" max="4610" width="0.140625" style="29" customWidth="1"/>
    <col min="4611" max="4611" width="24.85546875" style="29" customWidth="1"/>
    <col min="4612" max="4612" width="2.85546875" style="29" customWidth="1"/>
    <col min="4613" max="4613" width="58.5703125" style="29" customWidth="1"/>
    <col min="4614" max="4614" width="6.7109375" style="29" customWidth="1"/>
    <col min="4615" max="4615" width="7.5703125" style="29" customWidth="1"/>
    <col min="4616" max="4616" width="12.42578125" style="29" customWidth="1"/>
    <col min="4617" max="4617" width="2.5703125" style="29" customWidth="1"/>
    <col min="4618" max="4619" width="12.5703125" style="29" customWidth="1"/>
    <col min="4620" max="4620" width="19.7109375" style="29" customWidth="1"/>
    <col min="4621" max="4624" width="0" style="29" hidden="1" customWidth="1"/>
    <col min="4625" max="4864" width="9.140625" style="29"/>
    <col min="4865" max="4865" width="0.5703125" style="29" customWidth="1"/>
    <col min="4866" max="4866" width="0.140625" style="29" customWidth="1"/>
    <col min="4867" max="4867" width="24.85546875" style="29" customWidth="1"/>
    <col min="4868" max="4868" width="2.85546875" style="29" customWidth="1"/>
    <col min="4869" max="4869" width="58.5703125" style="29" customWidth="1"/>
    <col min="4870" max="4870" width="6.7109375" style="29" customWidth="1"/>
    <col min="4871" max="4871" width="7.5703125" style="29" customWidth="1"/>
    <col min="4872" max="4872" width="12.42578125" style="29" customWidth="1"/>
    <col min="4873" max="4873" width="2.5703125" style="29" customWidth="1"/>
    <col min="4874" max="4875" width="12.5703125" style="29" customWidth="1"/>
    <col min="4876" max="4876" width="19.7109375" style="29" customWidth="1"/>
    <col min="4877" max="4880" width="0" style="29" hidden="1" customWidth="1"/>
    <col min="4881" max="5120" width="9.140625" style="29"/>
    <col min="5121" max="5121" width="0.5703125" style="29" customWidth="1"/>
    <col min="5122" max="5122" width="0.140625" style="29" customWidth="1"/>
    <col min="5123" max="5123" width="24.85546875" style="29" customWidth="1"/>
    <col min="5124" max="5124" width="2.85546875" style="29" customWidth="1"/>
    <col min="5125" max="5125" width="58.5703125" style="29" customWidth="1"/>
    <col min="5126" max="5126" width="6.7109375" style="29" customWidth="1"/>
    <col min="5127" max="5127" width="7.5703125" style="29" customWidth="1"/>
    <col min="5128" max="5128" width="12.42578125" style="29" customWidth="1"/>
    <col min="5129" max="5129" width="2.5703125" style="29" customWidth="1"/>
    <col min="5130" max="5131" width="12.5703125" style="29" customWidth="1"/>
    <col min="5132" max="5132" width="19.7109375" style="29" customWidth="1"/>
    <col min="5133" max="5136" width="0" style="29" hidden="1" customWidth="1"/>
    <col min="5137" max="5376" width="9.140625" style="29"/>
    <col min="5377" max="5377" width="0.5703125" style="29" customWidth="1"/>
    <col min="5378" max="5378" width="0.140625" style="29" customWidth="1"/>
    <col min="5379" max="5379" width="24.85546875" style="29" customWidth="1"/>
    <col min="5380" max="5380" width="2.85546875" style="29" customWidth="1"/>
    <col min="5381" max="5381" width="58.5703125" style="29" customWidth="1"/>
    <col min="5382" max="5382" width="6.7109375" style="29" customWidth="1"/>
    <col min="5383" max="5383" width="7.5703125" style="29" customWidth="1"/>
    <col min="5384" max="5384" width="12.42578125" style="29" customWidth="1"/>
    <col min="5385" max="5385" width="2.5703125" style="29" customWidth="1"/>
    <col min="5386" max="5387" width="12.5703125" style="29" customWidth="1"/>
    <col min="5388" max="5388" width="19.7109375" style="29" customWidth="1"/>
    <col min="5389" max="5392" width="0" style="29" hidden="1" customWidth="1"/>
    <col min="5393" max="5632" width="9.140625" style="29"/>
    <col min="5633" max="5633" width="0.5703125" style="29" customWidth="1"/>
    <col min="5634" max="5634" width="0.140625" style="29" customWidth="1"/>
    <col min="5635" max="5635" width="24.85546875" style="29" customWidth="1"/>
    <col min="5636" max="5636" width="2.85546875" style="29" customWidth="1"/>
    <col min="5637" max="5637" width="58.5703125" style="29" customWidth="1"/>
    <col min="5638" max="5638" width="6.7109375" style="29" customWidth="1"/>
    <col min="5639" max="5639" width="7.5703125" style="29" customWidth="1"/>
    <col min="5640" max="5640" width="12.42578125" style="29" customWidth="1"/>
    <col min="5641" max="5641" width="2.5703125" style="29" customWidth="1"/>
    <col min="5642" max="5643" width="12.5703125" style="29" customWidth="1"/>
    <col min="5644" max="5644" width="19.7109375" style="29" customWidth="1"/>
    <col min="5645" max="5648" width="0" style="29" hidden="1" customWidth="1"/>
    <col min="5649" max="5888" width="9.140625" style="29"/>
    <col min="5889" max="5889" width="0.5703125" style="29" customWidth="1"/>
    <col min="5890" max="5890" width="0.140625" style="29" customWidth="1"/>
    <col min="5891" max="5891" width="24.85546875" style="29" customWidth="1"/>
    <col min="5892" max="5892" width="2.85546875" style="29" customWidth="1"/>
    <col min="5893" max="5893" width="58.5703125" style="29" customWidth="1"/>
    <col min="5894" max="5894" width="6.7109375" style="29" customWidth="1"/>
    <col min="5895" max="5895" width="7.5703125" style="29" customWidth="1"/>
    <col min="5896" max="5896" width="12.42578125" style="29" customWidth="1"/>
    <col min="5897" max="5897" width="2.5703125" style="29" customWidth="1"/>
    <col min="5898" max="5899" width="12.5703125" style="29" customWidth="1"/>
    <col min="5900" max="5900" width="19.7109375" style="29" customWidth="1"/>
    <col min="5901" max="5904" width="0" style="29" hidden="1" customWidth="1"/>
    <col min="5905" max="6144" width="9.140625" style="29"/>
    <col min="6145" max="6145" width="0.5703125" style="29" customWidth="1"/>
    <col min="6146" max="6146" width="0.140625" style="29" customWidth="1"/>
    <col min="6147" max="6147" width="24.85546875" style="29" customWidth="1"/>
    <col min="6148" max="6148" width="2.85546875" style="29" customWidth="1"/>
    <col min="6149" max="6149" width="58.5703125" style="29" customWidth="1"/>
    <col min="6150" max="6150" width="6.7109375" style="29" customWidth="1"/>
    <col min="6151" max="6151" width="7.5703125" style="29" customWidth="1"/>
    <col min="6152" max="6152" width="12.42578125" style="29" customWidth="1"/>
    <col min="6153" max="6153" width="2.5703125" style="29" customWidth="1"/>
    <col min="6154" max="6155" width="12.5703125" style="29" customWidth="1"/>
    <col min="6156" max="6156" width="19.7109375" style="29" customWidth="1"/>
    <col min="6157" max="6160" width="0" style="29" hidden="1" customWidth="1"/>
    <col min="6161" max="6400" width="9.140625" style="29"/>
    <col min="6401" max="6401" width="0.5703125" style="29" customWidth="1"/>
    <col min="6402" max="6402" width="0.140625" style="29" customWidth="1"/>
    <col min="6403" max="6403" width="24.85546875" style="29" customWidth="1"/>
    <col min="6404" max="6404" width="2.85546875" style="29" customWidth="1"/>
    <col min="6405" max="6405" width="58.5703125" style="29" customWidth="1"/>
    <col min="6406" max="6406" width="6.7109375" style="29" customWidth="1"/>
    <col min="6407" max="6407" width="7.5703125" style="29" customWidth="1"/>
    <col min="6408" max="6408" width="12.42578125" style="29" customWidth="1"/>
    <col min="6409" max="6409" width="2.5703125" style="29" customWidth="1"/>
    <col min="6410" max="6411" width="12.5703125" style="29" customWidth="1"/>
    <col min="6412" max="6412" width="19.7109375" style="29" customWidth="1"/>
    <col min="6413" max="6416" width="0" style="29" hidden="1" customWidth="1"/>
    <col min="6417" max="6656" width="9.140625" style="29"/>
    <col min="6657" max="6657" width="0.5703125" style="29" customWidth="1"/>
    <col min="6658" max="6658" width="0.140625" style="29" customWidth="1"/>
    <col min="6659" max="6659" width="24.85546875" style="29" customWidth="1"/>
    <col min="6660" max="6660" width="2.85546875" style="29" customWidth="1"/>
    <col min="6661" max="6661" width="58.5703125" style="29" customWidth="1"/>
    <col min="6662" max="6662" width="6.7109375" style="29" customWidth="1"/>
    <col min="6663" max="6663" width="7.5703125" style="29" customWidth="1"/>
    <col min="6664" max="6664" width="12.42578125" style="29" customWidth="1"/>
    <col min="6665" max="6665" width="2.5703125" style="29" customWidth="1"/>
    <col min="6666" max="6667" width="12.5703125" style="29" customWidth="1"/>
    <col min="6668" max="6668" width="19.7109375" style="29" customWidth="1"/>
    <col min="6669" max="6672" width="0" style="29" hidden="1" customWidth="1"/>
    <col min="6673" max="6912" width="9.140625" style="29"/>
    <col min="6913" max="6913" width="0.5703125" style="29" customWidth="1"/>
    <col min="6914" max="6914" width="0.140625" style="29" customWidth="1"/>
    <col min="6915" max="6915" width="24.85546875" style="29" customWidth="1"/>
    <col min="6916" max="6916" width="2.85546875" style="29" customWidth="1"/>
    <col min="6917" max="6917" width="58.5703125" style="29" customWidth="1"/>
    <col min="6918" max="6918" width="6.7109375" style="29" customWidth="1"/>
    <col min="6919" max="6919" width="7.5703125" style="29" customWidth="1"/>
    <col min="6920" max="6920" width="12.42578125" style="29" customWidth="1"/>
    <col min="6921" max="6921" width="2.5703125" style="29" customWidth="1"/>
    <col min="6922" max="6923" width="12.5703125" style="29" customWidth="1"/>
    <col min="6924" max="6924" width="19.7109375" style="29" customWidth="1"/>
    <col min="6925" max="6928" width="0" style="29" hidden="1" customWidth="1"/>
    <col min="6929" max="7168" width="9.140625" style="29"/>
    <col min="7169" max="7169" width="0.5703125" style="29" customWidth="1"/>
    <col min="7170" max="7170" width="0.140625" style="29" customWidth="1"/>
    <col min="7171" max="7171" width="24.85546875" style="29" customWidth="1"/>
    <col min="7172" max="7172" width="2.85546875" style="29" customWidth="1"/>
    <col min="7173" max="7173" width="58.5703125" style="29" customWidth="1"/>
    <col min="7174" max="7174" width="6.7109375" style="29" customWidth="1"/>
    <col min="7175" max="7175" width="7.5703125" style="29" customWidth="1"/>
    <col min="7176" max="7176" width="12.42578125" style="29" customWidth="1"/>
    <col min="7177" max="7177" width="2.5703125" style="29" customWidth="1"/>
    <col min="7178" max="7179" width="12.5703125" style="29" customWidth="1"/>
    <col min="7180" max="7180" width="19.7109375" style="29" customWidth="1"/>
    <col min="7181" max="7184" width="0" style="29" hidden="1" customWidth="1"/>
    <col min="7185" max="7424" width="9.140625" style="29"/>
    <col min="7425" max="7425" width="0.5703125" style="29" customWidth="1"/>
    <col min="7426" max="7426" width="0.140625" style="29" customWidth="1"/>
    <col min="7427" max="7427" width="24.85546875" style="29" customWidth="1"/>
    <col min="7428" max="7428" width="2.85546875" style="29" customWidth="1"/>
    <col min="7429" max="7429" width="58.5703125" style="29" customWidth="1"/>
    <col min="7430" max="7430" width="6.7109375" style="29" customWidth="1"/>
    <col min="7431" max="7431" width="7.5703125" style="29" customWidth="1"/>
    <col min="7432" max="7432" width="12.42578125" style="29" customWidth="1"/>
    <col min="7433" max="7433" width="2.5703125" style="29" customWidth="1"/>
    <col min="7434" max="7435" width="12.5703125" style="29" customWidth="1"/>
    <col min="7436" max="7436" width="19.7109375" style="29" customWidth="1"/>
    <col min="7437" max="7440" width="0" style="29" hidden="1" customWidth="1"/>
    <col min="7441" max="7680" width="9.140625" style="29"/>
    <col min="7681" max="7681" width="0.5703125" style="29" customWidth="1"/>
    <col min="7682" max="7682" width="0.140625" style="29" customWidth="1"/>
    <col min="7683" max="7683" width="24.85546875" style="29" customWidth="1"/>
    <col min="7684" max="7684" width="2.85546875" style="29" customWidth="1"/>
    <col min="7685" max="7685" width="58.5703125" style="29" customWidth="1"/>
    <col min="7686" max="7686" width="6.7109375" style="29" customWidth="1"/>
    <col min="7687" max="7687" width="7.5703125" style="29" customWidth="1"/>
    <col min="7688" max="7688" width="12.42578125" style="29" customWidth="1"/>
    <col min="7689" max="7689" width="2.5703125" style="29" customWidth="1"/>
    <col min="7690" max="7691" width="12.5703125" style="29" customWidth="1"/>
    <col min="7692" max="7692" width="19.7109375" style="29" customWidth="1"/>
    <col min="7693" max="7696" width="0" style="29" hidden="1" customWidth="1"/>
    <col min="7697" max="7936" width="9.140625" style="29"/>
    <col min="7937" max="7937" width="0.5703125" style="29" customWidth="1"/>
    <col min="7938" max="7938" width="0.140625" style="29" customWidth="1"/>
    <col min="7939" max="7939" width="24.85546875" style="29" customWidth="1"/>
    <col min="7940" max="7940" width="2.85546875" style="29" customWidth="1"/>
    <col min="7941" max="7941" width="58.5703125" style="29" customWidth="1"/>
    <col min="7942" max="7942" width="6.7109375" style="29" customWidth="1"/>
    <col min="7943" max="7943" width="7.5703125" style="29" customWidth="1"/>
    <col min="7944" max="7944" width="12.42578125" style="29" customWidth="1"/>
    <col min="7945" max="7945" width="2.5703125" style="29" customWidth="1"/>
    <col min="7946" max="7947" width="12.5703125" style="29" customWidth="1"/>
    <col min="7948" max="7948" width="19.7109375" style="29" customWidth="1"/>
    <col min="7949" max="7952" width="0" style="29" hidden="1" customWidth="1"/>
    <col min="7953" max="8192" width="9.140625" style="29"/>
    <col min="8193" max="8193" width="0.5703125" style="29" customWidth="1"/>
    <col min="8194" max="8194" width="0.140625" style="29" customWidth="1"/>
    <col min="8195" max="8195" width="24.85546875" style="29" customWidth="1"/>
    <col min="8196" max="8196" width="2.85546875" style="29" customWidth="1"/>
    <col min="8197" max="8197" width="58.5703125" style="29" customWidth="1"/>
    <col min="8198" max="8198" width="6.7109375" style="29" customWidth="1"/>
    <col min="8199" max="8199" width="7.5703125" style="29" customWidth="1"/>
    <col min="8200" max="8200" width="12.42578125" style="29" customWidth="1"/>
    <col min="8201" max="8201" width="2.5703125" style="29" customWidth="1"/>
    <col min="8202" max="8203" width="12.5703125" style="29" customWidth="1"/>
    <col min="8204" max="8204" width="19.7109375" style="29" customWidth="1"/>
    <col min="8205" max="8208" width="0" style="29" hidden="1" customWidth="1"/>
    <col min="8209" max="8448" width="9.140625" style="29"/>
    <col min="8449" max="8449" width="0.5703125" style="29" customWidth="1"/>
    <col min="8450" max="8450" width="0.140625" style="29" customWidth="1"/>
    <col min="8451" max="8451" width="24.85546875" style="29" customWidth="1"/>
    <col min="8452" max="8452" width="2.85546875" style="29" customWidth="1"/>
    <col min="8453" max="8453" width="58.5703125" style="29" customWidth="1"/>
    <col min="8454" max="8454" width="6.7109375" style="29" customWidth="1"/>
    <col min="8455" max="8455" width="7.5703125" style="29" customWidth="1"/>
    <col min="8456" max="8456" width="12.42578125" style="29" customWidth="1"/>
    <col min="8457" max="8457" width="2.5703125" style="29" customWidth="1"/>
    <col min="8458" max="8459" width="12.5703125" style="29" customWidth="1"/>
    <col min="8460" max="8460" width="19.7109375" style="29" customWidth="1"/>
    <col min="8461" max="8464" width="0" style="29" hidden="1" customWidth="1"/>
    <col min="8465" max="8704" width="9.140625" style="29"/>
    <col min="8705" max="8705" width="0.5703125" style="29" customWidth="1"/>
    <col min="8706" max="8706" width="0.140625" style="29" customWidth="1"/>
    <col min="8707" max="8707" width="24.85546875" style="29" customWidth="1"/>
    <col min="8708" max="8708" width="2.85546875" style="29" customWidth="1"/>
    <col min="8709" max="8709" width="58.5703125" style="29" customWidth="1"/>
    <col min="8710" max="8710" width="6.7109375" style="29" customWidth="1"/>
    <col min="8711" max="8711" width="7.5703125" style="29" customWidth="1"/>
    <col min="8712" max="8712" width="12.42578125" style="29" customWidth="1"/>
    <col min="8713" max="8713" width="2.5703125" style="29" customWidth="1"/>
    <col min="8714" max="8715" width="12.5703125" style="29" customWidth="1"/>
    <col min="8716" max="8716" width="19.7109375" style="29" customWidth="1"/>
    <col min="8717" max="8720" width="0" style="29" hidden="1" customWidth="1"/>
    <col min="8721" max="8960" width="9.140625" style="29"/>
    <col min="8961" max="8961" width="0.5703125" style="29" customWidth="1"/>
    <col min="8962" max="8962" width="0.140625" style="29" customWidth="1"/>
    <col min="8963" max="8963" width="24.85546875" style="29" customWidth="1"/>
    <col min="8964" max="8964" width="2.85546875" style="29" customWidth="1"/>
    <col min="8965" max="8965" width="58.5703125" style="29" customWidth="1"/>
    <col min="8966" max="8966" width="6.7109375" style="29" customWidth="1"/>
    <col min="8967" max="8967" width="7.5703125" style="29" customWidth="1"/>
    <col min="8968" max="8968" width="12.42578125" style="29" customWidth="1"/>
    <col min="8969" max="8969" width="2.5703125" style="29" customWidth="1"/>
    <col min="8970" max="8971" width="12.5703125" style="29" customWidth="1"/>
    <col min="8972" max="8972" width="19.7109375" style="29" customWidth="1"/>
    <col min="8973" max="8976" width="0" style="29" hidden="1" customWidth="1"/>
    <col min="8977" max="9216" width="9.140625" style="29"/>
    <col min="9217" max="9217" width="0.5703125" style="29" customWidth="1"/>
    <col min="9218" max="9218" width="0.140625" style="29" customWidth="1"/>
    <col min="9219" max="9219" width="24.85546875" style="29" customWidth="1"/>
    <col min="9220" max="9220" width="2.85546875" style="29" customWidth="1"/>
    <col min="9221" max="9221" width="58.5703125" style="29" customWidth="1"/>
    <col min="9222" max="9222" width="6.7109375" style="29" customWidth="1"/>
    <col min="9223" max="9223" width="7.5703125" style="29" customWidth="1"/>
    <col min="9224" max="9224" width="12.42578125" style="29" customWidth="1"/>
    <col min="9225" max="9225" width="2.5703125" style="29" customWidth="1"/>
    <col min="9226" max="9227" width="12.5703125" style="29" customWidth="1"/>
    <col min="9228" max="9228" width="19.7109375" style="29" customWidth="1"/>
    <col min="9229" max="9232" width="0" style="29" hidden="1" customWidth="1"/>
    <col min="9233" max="9472" width="9.140625" style="29"/>
    <col min="9473" max="9473" width="0.5703125" style="29" customWidth="1"/>
    <col min="9474" max="9474" width="0.140625" style="29" customWidth="1"/>
    <col min="9475" max="9475" width="24.85546875" style="29" customWidth="1"/>
    <col min="9476" max="9476" width="2.85546875" style="29" customWidth="1"/>
    <col min="9477" max="9477" width="58.5703125" style="29" customWidth="1"/>
    <col min="9478" max="9478" width="6.7109375" style="29" customWidth="1"/>
    <col min="9479" max="9479" width="7.5703125" style="29" customWidth="1"/>
    <col min="9480" max="9480" width="12.42578125" style="29" customWidth="1"/>
    <col min="9481" max="9481" width="2.5703125" style="29" customWidth="1"/>
    <col min="9482" max="9483" width="12.5703125" style="29" customWidth="1"/>
    <col min="9484" max="9484" width="19.7109375" style="29" customWidth="1"/>
    <col min="9485" max="9488" width="0" style="29" hidden="1" customWidth="1"/>
    <col min="9489" max="9728" width="9.140625" style="29"/>
    <col min="9729" max="9729" width="0.5703125" style="29" customWidth="1"/>
    <col min="9730" max="9730" width="0.140625" style="29" customWidth="1"/>
    <col min="9731" max="9731" width="24.85546875" style="29" customWidth="1"/>
    <col min="9732" max="9732" width="2.85546875" style="29" customWidth="1"/>
    <col min="9733" max="9733" width="58.5703125" style="29" customWidth="1"/>
    <col min="9734" max="9734" width="6.7109375" style="29" customWidth="1"/>
    <col min="9735" max="9735" width="7.5703125" style="29" customWidth="1"/>
    <col min="9736" max="9736" width="12.42578125" style="29" customWidth="1"/>
    <col min="9737" max="9737" width="2.5703125" style="29" customWidth="1"/>
    <col min="9738" max="9739" width="12.5703125" style="29" customWidth="1"/>
    <col min="9740" max="9740" width="19.7109375" style="29" customWidth="1"/>
    <col min="9741" max="9744" width="0" style="29" hidden="1" customWidth="1"/>
    <col min="9745" max="9984" width="9.140625" style="29"/>
    <col min="9985" max="9985" width="0.5703125" style="29" customWidth="1"/>
    <col min="9986" max="9986" width="0.140625" style="29" customWidth="1"/>
    <col min="9987" max="9987" width="24.85546875" style="29" customWidth="1"/>
    <col min="9988" max="9988" width="2.85546875" style="29" customWidth="1"/>
    <col min="9989" max="9989" width="58.5703125" style="29" customWidth="1"/>
    <col min="9990" max="9990" width="6.7109375" style="29" customWidth="1"/>
    <col min="9991" max="9991" width="7.5703125" style="29" customWidth="1"/>
    <col min="9992" max="9992" width="12.42578125" style="29" customWidth="1"/>
    <col min="9993" max="9993" width="2.5703125" style="29" customWidth="1"/>
    <col min="9994" max="9995" width="12.5703125" style="29" customWidth="1"/>
    <col min="9996" max="9996" width="19.7109375" style="29" customWidth="1"/>
    <col min="9997" max="10000" width="0" style="29" hidden="1" customWidth="1"/>
    <col min="10001" max="10240" width="9.140625" style="29"/>
    <col min="10241" max="10241" width="0.5703125" style="29" customWidth="1"/>
    <col min="10242" max="10242" width="0.140625" style="29" customWidth="1"/>
    <col min="10243" max="10243" width="24.85546875" style="29" customWidth="1"/>
    <col min="10244" max="10244" width="2.85546875" style="29" customWidth="1"/>
    <col min="10245" max="10245" width="58.5703125" style="29" customWidth="1"/>
    <col min="10246" max="10246" width="6.7109375" style="29" customWidth="1"/>
    <col min="10247" max="10247" width="7.5703125" style="29" customWidth="1"/>
    <col min="10248" max="10248" width="12.42578125" style="29" customWidth="1"/>
    <col min="10249" max="10249" width="2.5703125" style="29" customWidth="1"/>
    <col min="10250" max="10251" width="12.5703125" style="29" customWidth="1"/>
    <col min="10252" max="10252" width="19.7109375" style="29" customWidth="1"/>
    <col min="10253" max="10256" width="0" style="29" hidden="1" customWidth="1"/>
    <col min="10257" max="10496" width="9.140625" style="29"/>
    <col min="10497" max="10497" width="0.5703125" style="29" customWidth="1"/>
    <col min="10498" max="10498" width="0.140625" style="29" customWidth="1"/>
    <col min="10499" max="10499" width="24.85546875" style="29" customWidth="1"/>
    <col min="10500" max="10500" width="2.85546875" style="29" customWidth="1"/>
    <col min="10501" max="10501" width="58.5703125" style="29" customWidth="1"/>
    <col min="10502" max="10502" width="6.7109375" style="29" customWidth="1"/>
    <col min="10503" max="10503" width="7.5703125" style="29" customWidth="1"/>
    <col min="10504" max="10504" width="12.42578125" style="29" customWidth="1"/>
    <col min="10505" max="10505" width="2.5703125" style="29" customWidth="1"/>
    <col min="10506" max="10507" width="12.5703125" style="29" customWidth="1"/>
    <col min="10508" max="10508" width="19.7109375" style="29" customWidth="1"/>
    <col min="10509" max="10512" width="0" style="29" hidden="1" customWidth="1"/>
    <col min="10513" max="10752" width="9.140625" style="29"/>
    <col min="10753" max="10753" width="0.5703125" style="29" customWidth="1"/>
    <col min="10754" max="10754" width="0.140625" style="29" customWidth="1"/>
    <col min="10755" max="10755" width="24.85546875" style="29" customWidth="1"/>
    <col min="10756" max="10756" width="2.85546875" style="29" customWidth="1"/>
    <col min="10757" max="10757" width="58.5703125" style="29" customWidth="1"/>
    <col min="10758" max="10758" width="6.7109375" style="29" customWidth="1"/>
    <col min="10759" max="10759" width="7.5703125" style="29" customWidth="1"/>
    <col min="10760" max="10760" width="12.42578125" style="29" customWidth="1"/>
    <col min="10761" max="10761" width="2.5703125" style="29" customWidth="1"/>
    <col min="10762" max="10763" width="12.5703125" style="29" customWidth="1"/>
    <col min="10764" max="10764" width="19.7109375" style="29" customWidth="1"/>
    <col min="10765" max="10768" width="0" style="29" hidden="1" customWidth="1"/>
    <col min="10769" max="11008" width="9.140625" style="29"/>
    <col min="11009" max="11009" width="0.5703125" style="29" customWidth="1"/>
    <col min="11010" max="11010" width="0.140625" style="29" customWidth="1"/>
    <col min="11011" max="11011" width="24.85546875" style="29" customWidth="1"/>
    <col min="11012" max="11012" width="2.85546875" style="29" customWidth="1"/>
    <col min="11013" max="11013" width="58.5703125" style="29" customWidth="1"/>
    <col min="11014" max="11014" width="6.7109375" style="29" customWidth="1"/>
    <col min="11015" max="11015" width="7.5703125" style="29" customWidth="1"/>
    <col min="11016" max="11016" width="12.42578125" style="29" customWidth="1"/>
    <col min="11017" max="11017" width="2.5703125" style="29" customWidth="1"/>
    <col min="11018" max="11019" width="12.5703125" style="29" customWidth="1"/>
    <col min="11020" max="11020" width="19.7109375" style="29" customWidth="1"/>
    <col min="11021" max="11024" width="0" style="29" hidden="1" customWidth="1"/>
    <col min="11025" max="11264" width="9.140625" style="29"/>
    <col min="11265" max="11265" width="0.5703125" style="29" customWidth="1"/>
    <col min="11266" max="11266" width="0.140625" style="29" customWidth="1"/>
    <col min="11267" max="11267" width="24.85546875" style="29" customWidth="1"/>
    <col min="11268" max="11268" width="2.85546875" style="29" customWidth="1"/>
    <col min="11269" max="11269" width="58.5703125" style="29" customWidth="1"/>
    <col min="11270" max="11270" width="6.7109375" style="29" customWidth="1"/>
    <col min="11271" max="11271" width="7.5703125" style="29" customWidth="1"/>
    <col min="11272" max="11272" width="12.42578125" style="29" customWidth="1"/>
    <col min="11273" max="11273" width="2.5703125" style="29" customWidth="1"/>
    <col min="11274" max="11275" width="12.5703125" style="29" customWidth="1"/>
    <col min="11276" max="11276" width="19.7109375" style="29" customWidth="1"/>
    <col min="11277" max="11280" width="0" style="29" hidden="1" customWidth="1"/>
    <col min="11281" max="11520" width="9.140625" style="29"/>
    <col min="11521" max="11521" width="0.5703125" style="29" customWidth="1"/>
    <col min="11522" max="11522" width="0.140625" style="29" customWidth="1"/>
    <col min="11523" max="11523" width="24.85546875" style="29" customWidth="1"/>
    <col min="11524" max="11524" width="2.85546875" style="29" customWidth="1"/>
    <col min="11525" max="11525" width="58.5703125" style="29" customWidth="1"/>
    <col min="11526" max="11526" width="6.7109375" style="29" customWidth="1"/>
    <col min="11527" max="11527" width="7.5703125" style="29" customWidth="1"/>
    <col min="11528" max="11528" width="12.42578125" style="29" customWidth="1"/>
    <col min="11529" max="11529" width="2.5703125" style="29" customWidth="1"/>
    <col min="11530" max="11531" width="12.5703125" style="29" customWidth="1"/>
    <col min="11532" max="11532" width="19.7109375" style="29" customWidth="1"/>
    <col min="11533" max="11536" width="0" style="29" hidden="1" customWidth="1"/>
    <col min="11537" max="11776" width="9.140625" style="29"/>
    <col min="11777" max="11777" width="0.5703125" style="29" customWidth="1"/>
    <col min="11778" max="11778" width="0.140625" style="29" customWidth="1"/>
    <col min="11779" max="11779" width="24.85546875" style="29" customWidth="1"/>
    <col min="11780" max="11780" width="2.85546875" style="29" customWidth="1"/>
    <col min="11781" max="11781" width="58.5703125" style="29" customWidth="1"/>
    <col min="11782" max="11782" width="6.7109375" style="29" customWidth="1"/>
    <col min="11783" max="11783" width="7.5703125" style="29" customWidth="1"/>
    <col min="11784" max="11784" width="12.42578125" style="29" customWidth="1"/>
    <col min="11785" max="11785" width="2.5703125" style="29" customWidth="1"/>
    <col min="11786" max="11787" width="12.5703125" style="29" customWidth="1"/>
    <col min="11788" max="11788" width="19.7109375" style="29" customWidth="1"/>
    <col min="11789" max="11792" width="0" style="29" hidden="1" customWidth="1"/>
    <col min="11793" max="12032" width="9.140625" style="29"/>
    <col min="12033" max="12033" width="0.5703125" style="29" customWidth="1"/>
    <col min="12034" max="12034" width="0.140625" style="29" customWidth="1"/>
    <col min="12035" max="12035" width="24.85546875" style="29" customWidth="1"/>
    <col min="12036" max="12036" width="2.85546875" style="29" customWidth="1"/>
    <col min="12037" max="12037" width="58.5703125" style="29" customWidth="1"/>
    <col min="12038" max="12038" width="6.7109375" style="29" customWidth="1"/>
    <col min="12039" max="12039" width="7.5703125" style="29" customWidth="1"/>
    <col min="12040" max="12040" width="12.42578125" style="29" customWidth="1"/>
    <col min="12041" max="12041" width="2.5703125" style="29" customWidth="1"/>
    <col min="12042" max="12043" width="12.5703125" style="29" customWidth="1"/>
    <col min="12044" max="12044" width="19.7109375" style="29" customWidth="1"/>
    <col min="12045" max="12048" width="0" style="29" hidden="1" customWidth="1"/>
    <col min="12049" max="12288" width="9.140625" style="29"/>
    <col min="12289" max="12289" width="0.5703125" style="29" customWidth="1"/>
    <col min="12290" max="12290" width="0.140625" style="29" customWidth="1"/>
    <col min="12291" max="12291" width="24.85546875" style="29" customWidth="1"/>
    <col min="12292" max="12292" width="2.85546875" style="29" customWidth="1"/>
    <col min="12293" max="12293" width="58.5703125" style="29" customWidth="1"/>
    <col min="12294" max="12294" width="6.7109375" style="29" customWidth="1"/>
    <col min="12295" max="12295" width="7.5703125" style="29" customWidth="1"/>
    <col min="12296" max="12296" width="12.42578125" style="29" customWidth="1"/>
    <col min="12297" max="12297" width="2.5703125" style="29" customWidth="1"/>
    <col min="12298" max="12299" width="12.5703125" style="29" customWidth="1"/>
    <col min="12300" max="12300" width="19.7109375" style="29" customWidth="1"/>
    <col min="12301" max="12304" width="0" style="29" hidden="1" customWidth="1"/>
    <col min="12305" max="12544" width="9.140625" style="29"/>
    <col min="12545" max="12545" width="0.5703125" style="29" customWidth="1"/>
    <col min="12546" max="12546" width="0.140625" style="29" customWidth="1"/>
    <col min="12547" max="12547" width="24.85546875" style="29" customWidth="1"/>
    <col min="12548" max="12548" width="2.85546875" style="29" customWidth="1"/>
    <col min="12549" max="12549" width="58.5703125" style="29" customWidth="1"/>
    <col min="12550" max="12550" width="6.7109375" style="29" customWidth="1"/>
    <col min="12551" max="12551" width="7.5703125" style="29" customWidth="1"/>
    <col min="12552" max="12552" width="12.42578125" style="29" customWidth="1"/>
    <col min="12553" max="12553" width="2.5703125" style="29" customWidth="1"/>
    <col min="12554" max="12555" width="12.5703125" style="29" customWidth="1"/>
    <col min="12556" max="12556" width="19.7109375" style="29" customWidth="1"/>
    <col min="12557" max="12560" width="0" style="29" hidden="1" customWidth="1"/>
    <col min="12561" max="12800" width="9.140625" style="29"/>
    <col min="12801" max="12801" width="0.5703125" style="29" customWidth="1"/>
    <col min="12802" max="12802" width="0.140625" style="29" customWidth="1"/>
    <col min="12803" max="12803" width="24.85546875" style="29" customWidth="1"/>
    <col min="12804" max="12804" width="2.85546875" style="29" customWidth="1"/>
    <col min="12805" max="12805" width="58.5703125" style="29" customWidth="1"/>
    <col min="12806" max="12806" width="6.7109375" style="29" customWidth="1"/>
    <col min="12807" max="12807" width="7.5703125" style="29" customWidth="1"/>
    <col min="12808" max="12808" width="12.42578125" style="29" customWidth="1"/>
    <col min="12809" max="12809" width="2.5703125" style="29" customWidth="1"/>
    <col min="12810" max="12811" width="12.5703125" style="29" customWidth="1"/>
    <col min="12812" max="12812" width="19.7109375" style="29" customWidth="1"/>
    <col min="12813" max="12816" width="0" style="29" hidden="1" customWidth="1"/>
    <col min="12817" max="13056" width="9.140625" style="29"/>
    <col min="13057" max="13057" width="0.5703125" style="29" customWidth="1"/>
    <col min="13058" max="13058" width="0.140625" style="29" customWidth="1"/>
    <col min="13059" max="13059" width="24.85546875" style="29" customWidth="1"/>
    <col min="13060" max="13060" width="2.85546875" style="29" customWidth="1"/>
    <col min="13061" max="13061" width="58.5703125" style="29" customWidth="1"/>
    <col min="13062" max="13062" width="6.7109375" style="29" customWidth="1"/>
    <col min="13063" max="13063" width="7.5703125" style="29" customWidth="1"/>
    <col min="13064" max="13064" width="12.42578125" style="29" customWidth="1"/>
    <col min="13065" max="13065" width="2.5703125" style="29" customWidth="1"/>
    <col min="13066" max="13067" width="12.5703125" style="29" customWidth="1"/>
    <col min="13068" max="13068" width="19.7109375" style="29" customWidth="1"/>
    <col min="13069" max="13072" width="0" style="29" hidden="1" customWidth="1"/>
    <col min="13073" max="13312" width="9.140625" style="29"/>
    <col min="13313" max="13313" width="0.5703125" style="29" customWidth="1"/>
    <col min="13314" max="13314" width="0.140625" style="29" customWidth="1"/>
    <col min="13315" max="13315" width="24.85546875" style="29" customWidth="1"/>
    <col min="13316" max="13316" width="2.85546875" style="29" customWidth="1"/>
    <col min="13317" max="13317" width="58.5703125" style="29" customWidth="1"/>
    <col min="13318" max="13318" width="6.7109375" style="29" customWidth="1"/>
    <col min="13319" max="13319" width="7.5703125" style="29" customWidth="1"/>
    <col min="13320" max="13320" width="12.42578125" style="29" customWidth="1"/>
    <col min="13321" max="13321" width="2.5703125" style="29" customWidth="1"/>
    <col min="13322" max="13323" width="12.5703125" style="29" customWidth="1"/>
    <col min="13324" max="13324" width="19.7109375" style="29" customWidth="1"/>
    <col min="13325" max="13328" width="0" style="29" hidden="1" customWidth="1"/>
    <col min="13329" max="13568" width="9.140625" style="29"/>
    <col min="13569" max="13569" width="0.5703125" style="29" customWidth="1"/>
    <col min="13570" max="13570" width="0.140625" style="29" customWidth="1"/>
    <col min="13571" max="13571" width="24.85546875" style="29" customWidth="1"/>
    <col min="13572" max="13572" width="2.85546875" style="29" customWidth="1"/>
    <col min="13573" max="13573" width="58.5703125" style="29" customWidth="1"/>
    <col min="13574" max="13574" width="6.7109375" style="29" customWidth="1"/>
    <col min="13575" max="13575" width="7.5703125" style="29" customWidth="1"/>
    <col min="13576" max="13576" width="12.42578125" style="29" customWidth="1"/>
    <col min="13577" max="13577" width="2.5703125" style="29" customWidth="1"/>
    <col min="13578" max="13579" width="12.5703125" style="29" customWidth="1"/>
    <col min="13580" max="13580" width="19.7109375" style="29" customWidth="1"/>
    <col min="13581" max="13584" width="0" style="29" hidden="1" customWidth="1"/>
    <col min="13585" max="13824" width="9.140625" style="29"/>
    <col min="13825" max="13825" width="0.5703125" style="29" customWidth="1"/>
    <col min="13826" max="13826" width="0.140625" style="29" customWidth="1"/>
    <col min="13827" max="13827" width="24.85546875" style="29" customWidth="1"/>
    <col min="13828" max="13828" width="2.85546875" style="29" customWidth="1"/>
    <col min="13829" max="13829" width="58.5703125" style="29" customWidth="1"/>
    <col min="13830" max="13830" width="6.7109375" style="29" customWidth="1"/>
    <col min="13831" max="13831" width="7.5703125" style="29" customWidth="1"/>
    <col min="13832" max="13832" width="12.42578125" style="29" customWidth="1"/>
    <col min="13833" max="13833" width="2.5703125" style="29" customWidth="1"/>
    <col min="13834" max="13835" width="12.5703125" style="29" customWidth="1"/>
    <col min="13836" max="13836" width="19.7109375" style="29" customWidth="1"/>
    <col min="13837" max="13840" width="0" style="29" hidden="1" customWidth="1"/>
    <col min="13841" max="14080" width="9.140625" style="29"/>
    <col min="14081" max="14081" width="0.5703125" style="29" customWidth="1"/>
    <col min="14082" max="14082" width="0.140625" style="29" customWidth="1"/>
    <col min="14083" max="14083" width="24.85546875" style="29" customWidth="1"/>
    <col min="14084" max="14084" width="2.85546875" style="29" customWidth="1"/>
    <col min="14085" max="14085" width="58.5703125" style="29" customWidth="1"/>
    <col min="14086" max="14086" width="6.7109375" style="29" customWidth="1"/>
    <col min="14087" max="14087" width="7.5703125" style="29" customWidth="1"/>
    <col min="14088" max="14088" width="12.42578125" style="29" customWidth="1"/>
    <col min="14089" max="14089" width="2.5703125" style="29" customWidth="1"/>
    <col min="14090" max="14091" width="12.5703125" style="29" customWidth="1"/>
    <col min="14092" max="14092" width="19.7109375" style="29" customWidth="1"/>
    <col min="14093" max="14096" width="0" style="29" hidden="1" customWidth="1"/>
    <col min="14097" max="14336" width="9.140625" style="29"/>
    <col min="14337" max="14337" width="0.5703125" style="29" customWidth="1"/>
    <col min="14338" max="14338" width="0.140625" style="29" customWidth="1"/>
    <col min="14339" max="14339" width="24.85546875" style="29" customWidth="1"/>
    <col min="14340" max="14340" width="2.85546875" style="29" customWidth="1"/>
    <col min="14341" max="14341" width="58.5703125" style="29" customWidth="1"/>
    <col min="14342" max="14342" width="6.7109375" style="29" customWidth="1"/>
    <col min="14343" max="14343" width="7.5703125" style="29" customWidth="1"/>
    <col min="14344" max="14344" width="12.42578125" style="29" customWidth="1"/>
    <col min="14345" max="14345" width="2.5703125" style="29" customWidth="1"/>
    <col min="14346" max="14347" width="12.5703125" style="29" customWidth="1"/>
    <col min="14348" max="14348" width="19.7109375" style="29" customWidth="1"/>
    <col min="14349" max="14352" width="0" style="29" hidden="1" customWidth="1"/>
    <col min="14353" max="14592" width="9.140625" style="29"/>
    <col min="14593" max="14593" width="0.5703125" style="29" customWidth="1"/>
    <col min="14594" max="14594" width="0.140625" style="29" customWidth="1"/>
    <col min="14595" max="14595" width="24.85546875" style="29" customWidth="1"/>
    <col min="14596" max="14596" width="2.85546875" style="29" customWidth="1"/>
    <col min="14597" max="14597" width="58.5703125" style="29" customWidth="1"/>
    <col min="14598" max="14598" width="6.7109375" style="29" customWidth="1"/>
    <col min="14599" max="14599" width="7.5703125" style="29" customWidth="1"/>
    <col min="14600" max="14600" width="12.42578125" style="29" customWidth="1"/>
    <col min="14601" max="14601" width="2.5703125" style="29" customWidth="1"/>
    <col min="14602" max="14603" width="12.5703125" style="29" customWidth="1"/>
    <col min="14604" max="14604" width="19.7109375" style="29" customWidth="1"/>
    <col min="14605" max="14608" width="0" style="29" hidden="1" customWidth="1"/>
    <col min="14609" max="14848" width="9.140625" style="29"/>
    <col min="14849" max="14849" width="0.5703125" style="29" customWidth="1"/>
    <col min="14850" max="14850" width="0.140625" style="29" customWidth="1"/>
    <col min="14851" max="14851" width="24.85546875" style="29" customWidth="1"/>
    <col min="14852" max="14852" width="2.85546875" style="29" customWidth="1"/>
    <col min="14853" max="14853" width="58.5703125" style="29" customWidth="1"/>
    <col min="14854" max="14854" width="6.7109375" style="29" customWidth="1"/>
    <col min="14855" max="14855" width="7.5703125" style="29" customWidth="1"/>
    <col min="14856" max="14856" width="12.42578125" style="29" customWidth="1"/>
    <col min="14857" max="14857" width="2.5703125" style="29" customWidth="1"/>
    <col min="14858" max="14859" width="12.5703125" style="29" customWidth="1"/>
    <col min="14860" max="14860" width="19.7109375" style="29" customWidth="1"/>
    <col min="14861" max="14864" width="0" style="29" hidden="1" customWidth="1"/>
    <col min="14865" max="15104" width="9.140625" style="29"/>
    <col min="15105" max="15105" width="0.5703125" style="29" customWidth="1"/>
    <col min="15106" max="15106" width="0.140625" style="29" customWidth="1"/>
    <col min="15107" max="15107" width="24.85546875" style="29" customWidth="1"/>
    <col min="15108" max="15108" width="2.85546875" style="29" customWidth="1"/>
    <col min="15109" max="15109" width="58.5703125" style="29" customWidth="1"/>
    <col min="15110" max="15110" width="6.7109375" style="29" customWidth="1"/>
    <col min="15111" max="15111" width="7.5703125" style="29" customWidth="1"/>
    <col min="15112" max="15112" width="12.42578125" style="29" customWidth="1"/>
    <col min="15113" max="15113" width="2.5703125" style="29" customWidth="1"/>
    <col min="15114" max="15115" width="12.5703125" style="29" customWidth="1"/>
    <col min="15116" max="15116" width="19.7109375" style="29" customWidth="1"/>
    <col min="15117" max="15120" width="0" style="29" hidden="1" customWidth="1"/>
    <col min="15121" max="15360" width="9.140625" style="29"/>
    <col min="15361" max="15361" width="0.5703125" style="29" customWidth="1"/>
    <col min="15362" max="15362" width="0.140625" style="29" customWidth="1"/>
    <col min="15363" max="15363" width="24.85546875" style="29" customWidth="1"/>
    <col min="15364" max="15364" width="2.85546875" style="29" customWidth="1"/>
    <col min="15365" max="15365" width="58.5703125" style="29" customWidth="1"/>
    <col min="15366" max="15366" width="6.7109375" style="29" customWidth="1"/>
    <col min="15367" max="15367" width="7.5703125" style="29" customWidth="1"/>
    <col min="15368" max="15368" width="12.42578125" style="29" customWidth="1"/>
    <col min="15369" max="15369" width="2.5703125" style="29" customWidth="1"/>
    <col min="15370" max="15371" width="12.5703125" style="29" customWidth="1"/>
    <col min="15372" max="15372" width="19.7109375" style="29" customWidth="1"/>
    <col min="15373" max="15376" width="0" style="29" hidden="1" customWidth="1"/>
    <col min="15377" max="15616" width="9.140625" style="29"/>
    <col min="15617" max="15617" width="0.5703125" style="29" customWidth="1"/>
    <col min="15618" max="15618" width="0.140625" style="29" customWidth="1"/>
    <col min="15619" max="15619" width="24.85546875" style="29" customWidth="1"/>
    <col min="15620" max="15620" width="2.85546875" style="29" customWidth="1"/>
    <col min="15621" max="15621" width="58.5703125" style="29" customWidth="1"/>
    <col min="15622" max="15622" width="6.7109375" style="29" customWidth="1"/>
    <col min="15623" max="15623" width="7.5703125" style="29" customWidth="1"/>
    <col min="15624" max="15624" width="12.42578125" style="29" customWidth="1"/>
    <col min="15625" max="15625" width="2.5703125" style="29" customWidth="1"/>
    <col min="15626" max="15627" width="12.5703125" style="29" customWidth="1"/>
    <col min="15628" max="15628" width="19.7109375" style="29" customWidth="1"/>
    <col min="15629" max="15632" width="0" style="29" hidden="1" customWidth="1"/>
    <col min="15633" max="15872" width="9.140625" style="29"/>
    <col min="15873" max="15873" width="0.5703125" style="29" customWidth="1"/>
    <col min="15874" max="15874" width="0.140625" style="29" customWidth="1"/>
    <col min="15875" max="15875" width="24.85546875" style="29" customWidth="1"/>
    <col min="15876" max="15876" width="2.85546875" style="29" customWidth="1"/>
    <col min="15877" max="15877" width="58.5703125" style="29" customWidth="1"/>
    <col min="15878" max="15878" width="6.7109375" style="29" customWidth="1"/>
    <col min="15879" max="15879" width="7.5703125" style="29" customWidth="1"/>
    <col min="15880" max="15880" width="12.42578125" style="29" customWidth="1"/>
    <col min="15881" max="15881" width="2.5703125" style="29" customWidth="1"/>
    <col min="15882" max="15883" width="12.5703125" style="29" customWidth="1"/>
    <col min="15884" max="15884" width="19.7109375" style="29" customWidth="1"/>
    <col min="15885" max="15888" width="0" style="29" hidden="1" customWidth="1"/>
    <col min="15889" max="16128" width="9.140625" style="29"/>
    <col min="16129" max="16129" width="0.5703125" style="29" customWidth="1"/>
    <col min="16130" max="16130" width="0.140625" style="29" customWidth="1"/>
    <col min="16131" max="16131" width="24.85546875" style="29" customWidth="1"/>
    <col min="16132" max="16132" width="2.85546875" style="29" customWidth="1"/>
    <col min="16133" max="16133" width="58.5703125" style="29" customWidth="1"/>
    <col min="16134" max="16134" width="6.7109375" style="29" customWidth="1"/>
    <col min="16135" max="16135" width="7.5703125" style="29" customWidth="1"/>
    <col min="16136" max="16136" width="12.42578125" style="29" customWidth="1"/>
    <col min="16137" max="16137" width="2.5703125" style="29" customWidth="1"/>
    <col min="16138" max="16139" width="12.5703125" style="29" customWidth="1"/>
    <col min="16140" max="16140" width="19.7109375" style="29" customWidth="1"/>
    <col min="16141" max="16144" width="0" style="29" hidden="1" customWidth="1"/>
    <col min="16145" max="16384" width="9.140625" style="29"/>
  </cols>
  <sheetData>
    <row r="1" spans="1:16" s="1" customFormat="1" ht="24.75" customHeight="1" x14ac:dyDescent="0.25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N1" s="2"/>
      <c r="O1" s="2"/>
      <c r="P1" s="2"/>
    </row>
    <row r="2" spans="1:16" s="3" customFormat="1" ht="24.75" customHeight="1" x14ac:dyDescent="0.25">
      <c r="A2" s="187" t="s">
        <v>1</v>
      </c>
      <c r="B2" s="188"/>
      <c r="C2" s="188"/>
      <c r="D2" s="189"/>
      <c r="E2" s="190"/>
      <c r="F2" s="190"/>
      <c r="G2" s="191"/>
      <c r="H2" s="192" t="s">
        <v>2</v>
      </c>
      <c r="I2" s="193"/>
      <c r="J2" s="193"/>
      <c r="K2" s="193"/>
      <c r="L2" s="193"/>
      <c r="N2" s="2"/>
      <c r="O2" s="2"/>
      <c r="P2" s="2"/>
    </row>
    <row r="3" spans="1:16" s="3" customFormat="1" ht="24.75" customHeight="1" x14ac:dyDescent="0.25">
      <c r="A3" s="187" t="s">
        <v>3</v>
      </c>
      <c r="B3" s="188"/>
      <c r="C3" s="188"/>
      <c r="D3" s="189"/>
      <c r="E3" s="190"/>
      <c r="F3" s="190"/>
      <c r="G3" s="191"/>
      <c r="H3" s="193"/>
      <c r="I3" s="193"/>
      <c r="J3" s="193"/>
      <c r="K3" s="193"/>
      <c r="L3" s="193"/>
      <c r="N3" s="2"/>
      <c r="O3" s="2"/>
      <c r="P3" s="2"/>
    </row>
    <row r="4" spans="1:16" s="3" customFormat="1" ht="24.75" customHeight="1" x14ac:dyDescent="0.25">
      <c r="A4" s="187" t="s">
        <v>4</v>
      </c>
      <c r="B4" s="188"/>
      <c r="C4" s="188"/>
      <c r="D4" s="189"/>
      <c r="E4" s="190"/>
      <c r="F4" s="190"/>
      <c r="G4" s="191"/>
      <c r="H4" s="193"/>
      <c r="I4" s="193"/>
      <c r="J4" s="193"/>
      <c r="K4" s="193"/>
      <c r="L4" s="193"/>
      <c r="N4" s="2"/>
      <c r="O4" s="2"/>
      <c r="P4" s="2"/>
    </row>
    <row r="5" spans="1:16" s="3" customFormat="1" ht="24.75" customHeight="1" thickBot="1" x14ac:dyDescent="0.3">
      <c r="A5" s="194" t="s">
        <v>5</v>
      </c>
      <c r="B5" s="194"/>
      <c r="C5" s="194"/>
      <c r="D5" s="194"/>
      <c r="E5" s="194"/>
      <c r="F5" s="194"/>
      <c r="G5" s="194"/>
      <c r="H5" s="195"/>
      <c r="I5" s="195"/>
      <c r="J5" s="195"/>
      <c r="K5" s="195"/>
      <c r="L5" s="195"/>
      <c r="N5" s="2"/>
      <c r="O5" s="2"/>
      <c r="P5" s="2"/>
    </row>
    <row r="6" spans="1:16" s="3" customFormat="1" ht="74.25" customHeight="1" thickBot="1" x14ac:dyDescent="0.3">
      <c r="A6" s="196" t="s">
        <v>6</v>
      </c>
      <c r="B6" s="197"/>
      <c r="C6" s="197"/>
      <c r="D6" s="197"/>
      <c r="E6" s="197"/>
      <c r="F6" s="197" t="s">
        <v>7</v>
      </c>
      <c r="G6" s="197"/>
      <c r="H6" s="113" t="s">
        <v>8</v>
      </c>
      <c r="I6" s="197" t="s">
        <v>9</v>
      </c>
      <c r="J6" s="197"/>
      <c r="K6" s="4" t="s">
        <v>10</v>
      </c>
      <c r="L6" s="5" t="s">
        <v>11</v>
      </c>
      <c r="N6" s="2"/>
      <c r="O6" s="2"/>
      <c r="P6" s="2"/>
    </row>
    <row r="7" spans="1:16" s="3" customFormat="1" ht="24.75" customHeight="1" thickBot="1" x14ac:dyDescent="0.3">
      <c r="A7" s="198" t="s">
        <v>12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  <c r="L7" s="201"/>
      <c r="N7" s="2"/>
      <c r="O7" s="2"/>
      <c r="P7" s="2"/>
    </row>
    <row r="8" spans="1:16" s="3" customFormat="1" ht="24.75" customHeight="1" x14ac:dyDescent="0.25">
      <c r="A8" s="146" t="s">
        <v>13</v>
      </c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149"/>
      <c r="M8" s="6"/>
      <c r="N8" s="2"/>
      <c r="O8" s="2"/>
      <c r="P8" s="2"/>
    </row>
    <row r="9" spans="1:16" s="3" customFormat="1" ht="24.75" customHeight="1" x14ac:dyDescent="0.25">
      <c r="A9" s="181" t="s">
        <v>14</v>
      </c>
      <c r="B9" s="182"/>
      <c r="C9" s="182"/>
      <c r="D9" s="182"/>
      <c r="E9" s="182"/>
      <c r="F9" s="172">
        <v>51010144</v>
      </c>
      <c r="G9" s="172"/>
      <c r="H9" s="7" t="s">
        <v>15</v>
      </c>
      <c r="I9" s="173">
        <v>6</v>
      </c>
      <c r="J9" s="173"/>
      <c r="K9" s="8">
        <v>63</v>
      </c>
      <c r="L9" s="9"/>
      <c r="M9" s="6"/>
      <c r="N9" s="2">
        <f t="shared" ref="N9:N14" si="0">L9*I9</f>
        <v>0</v>
      </c>
      <c r="O9" s="2">
        <f>L9*0.0265</f>
        <v>0</v>
      </c>
      <c r="P9" s="2">
        <f t="shared" ref="P9:P14" si="1">L9/63</f>
        <v>0</v>
      </c>
    </row>
    <row r="10" spans="1:16" s="3" customFormat="1" ht="24.75" customHeight="1" x14ac:dyDescent="0.25">
      <c r="A10" s="181" t="s">
        <v>16</v>
      </c>
      <c r="B10" s="182"/>
      <c r="C10" s="182"/>
      <c r="D10" s="182"/>
      <c r="E10" s="182"/>
      <c r="F10" s="172">
        <v>51050144</v>
      </c>
      <c r="G10" s="172"/>
      <c r="H10" s="7" t="s">
        <v>15</v>
      </c>
      <c r="I10" s="173">
        <v>6</v>
      </c>
      <c r="J10" s="173"/>
      <c r="K10" s="8">
        <v>63</v>
      </c>
      <c r="L10" s="9"/>
      <c r="M10" s="6"/>
      <c r="N10" s="2">
        <f t="shared" si="0"/>
        <v>0</v>
      </c>
      <c r="O10" s="2">
        <f t="shared" ref="O10:O14" si="2">L10*0.0265</f>
        <v>0</v>
      </c>
      <c r="P10" s="2">
        <f t="shared" si="1"/>
        <v>0</v>
      </c>
    </row>
    <row r="11" spans="1:16" s="3" customFormat="1" ht="24.75" customHeight="1" x14ac:dyDescent="0.25">
      <c r="A11" s="181" t="s">
        <v>17</v>
      </c>
      <c r="B11" s="182"/>
      <c r="C11" s="182"/>
      <c r="D11" s="182"/>
      <c r="E11" s="182"/>
      <c r="F11" s="172">
        <v>51030144</v>
      </c>
      <c r="G11" s="172"/>
      <c r="H11" s="7" t="s">
        <v>15</v>
      </c>
      <c r="I11" s="173">
        <v>6</v>
      </c>
      <c r="J11" s="173"/>
      <c r="K11" s="8">
        <v>63</v>
      </c>
      <c r="L11" s="9"/>
      <c r="M11" s="6"/>
      <c r="N11" s="2">
        <f t="shared" si="0"/>
        <v>0</v>
      </c>
      <c r="O11" s="2">
        <f t="shared" si="2"/>
        <v>0</v>
      </c>
      <c r="P11" s="2">
        <f t="shared" si="1"/>
        <v>0</v>
      </c>
    </row>
    <row r="12" spans="1:16" s="3" customFormat="1" ht="24.75" customHeight="1" x14ac:dyDescent="0.25">
      <c r="A12" s="183" t="s">
        <v>18</v>
      </c>
      <c r="B12" s="184"/>
      <c r="C12" s="184"/>
      <c r="D12" s="184"/>
      <c r="E12" s="184"/>
      <c r="F12" s="172">
        <v>51320144</v>
      </c>
      <c r="G12" s="172"/>
      <c r="H12" s="7" t="s">
        <v>15</v>
      </c>
      <c r="I12" s="173">
        <v>6</v>
      </c>
      <c r="J12" s="173"/>
      <c r="K12" s="8">
        <v>63</v>
      </c>
      <c r="L12" s="9"/>
      <c r="M12" s="6"/>
      <c r="N12" s="2">
        <f t="shared" si="0"/>
        <v>0</v>
      </c>
      <c r="O12" s="2">
        <f t="shared" si="2"/>
        <v>0</v>
      </c>
      <c r="P12" s="2">
        <f t="shared" si="1"/>
        <v>0</v>
      </c>
    </row>
    <row r="13" spans="1:16" s="3" customFormat="1" ht="24.75" customHeight="1" x14ac:dyDescent="0.25">
      <c r="A13" s="128" t="s">
        <v>19</v>
      </c>
      <c r="B13" s="157"/>
      <c r="C13" s="157"/>
      <c r="D13" s="157"/>
      <c r="E13" s="157"/>
      <c r="F13" s="172">
        <v>51060144</v>
      </c>
      <c r="G13" s="172"/>
      <c r="H13" s="7" t="s">
        <v>15</v>
      </c>
      <c r="I13" s="173">
        <v>6</v>
      </c>
      <c r="J13" s="173"/>
      <c r="K13" s="8">
        <v>63</v>
      </c>
      <c r="L13" s="9"/>
      <c r="M13" s="6"/>
      <c r="N13" s="2">
        <f>L13*I13</f>
        <v>0</v>
      </c>
      <c r="O13" s="2">
        <f t="shared" si="2"/>
        <v>0</v>
      </c>
      <c r="P13" s="2">
        <f>L13/63</f>
        <v>0</v>
      </c>
    </row>
    <row r="14" spans="1:16" s="3" customFormat="1" ht="24.75" customHeight="1" thickBot="1" x14ac:dyDescent="0.3">
      <c r="A14" s="128" t="s">
        <v>79</v>
      </c>
      <c r="B14" s="157"/>
      <c r="C14" s="157"/>
      <c r="D14" s="157"/>
      <c r="E14" s="157"/>
      <c r="F14" s="172">
        <v>51490144</v>
      </c>
      <c r="G14" s="172"/>
      <c r="H14" s="7" t="s">
        <v>15</v>
      </c>
      <c r="I14" s="173">
        <v>6</v>
      </c>
      <c r="J14" s="173"/>
      <c r="K14" s="8">
        <v>63</v>
      </c>
      <c r="L14" s="9"/>
      <c r="M14" s="6"/>
      <c r="N14" s="2">
        <f t="shared" si="0"/>
        <v>0</v>
      </c>
      <c r="O14" s="2">
        <f t="shared" si="2"/>
        <v>0</v>
      </c>
      <c r="P14" s="2">
        <f t="shared" si="1"/>
        <v>0</v>
      </c>
    </row>
    <row r="15" spans="1:16" s="3" customFormat="1" ht="24.75" customHeight="1" thickBot="1" x14ac:dyDescent="0.3">
      <c r="A15" s="14"/>
      <c r="B15" s="15"/>
      <c r="C15" s="125" t="s">
        <v>88</v>
      </c>
      <c r="D15" s="126"/>
      <c r="E15" s="126"/>
      <c r="F15" s="126"/>
      <c r="G15" s="126"/>
      <c r="H15" s="126"/>
      <c r="I15" s="126"/>
      <c r="J15" s="126"/>
      <c r="K15" s="126"/>
      <c r="L15" s="127"/>
      <c r="M15" s="6"/>
      <c r="N15" s="2"/>
      <c r="O15" s="2"/>
      <c r="P15" s="2"/>
    </row>
    <row r="16" spans="1:16" s="3" customFormat="1" ht="36.75" customHeight="1" x14ac:dyDescent="0.25">
      <c r="A16" s="174" t="s">
        <v>89</v>
      </c>
      <c r="B16" s="175"/>
      <c r="C16" s="175"/>
      <c r="D16" s="175"/>
      <c r="E16" s="175"/>
      <c r="F16" s="176">
        <v>51883439</v>
      </c>
      <c r="G16" s="177"/>
      <c r="H16" s="16" t="s">
        <v>15</v>
      </c>
      <c r="I16" s="178">
        <v>3</v>
      </c>
      <c r="J16" s="177"/>
      <c r="K16" s="17">
        <v>108</v>
      </c>
      <c r="L16" s="18"/>
      <c r="M16" s="6"/>
      <c r="N16" s="2">
        <f>L16*I16</f>
        <v>0</v>
      </c>
      <c r="O16" s="2">
        <f>L16*0.016</f>
        <v>0</v>
      </c>
      <c r="P16" s="2">
        <f>L16/108</f>
        <v>0</v>
      </c>
    </row>
    <row r="17" spans="1:16" s="3" customFormat="1" ht="28.5" customHeight="1" thickBot="1" x14ac:dyDescent="0.3">
      <c r="A17" s="179" t="s">
        <v>87</v>
      </c>
      <c r="B17" s="180"/>
      <c r="C17" s="180"/>
      <c r="D17" s="180"/>
      <c r="E17" s="180"/>
      <c r="F17" s="130">
        <v>51863439</v>
      </c>
      <c r="G17" s="131"/>
      <c r="H17" s="115" t="s">
        <v>15</v>
      </c>
      <c r="I17" s="138">
        <v>3</v>
      </c>
      <c r="J17" s="139"/>
      <c r="K17" s="116">
        <v>108</v>
      </c>
      <c r="L17" s="13"/>
      <c r="M17" s="6"/>
      <c r="N17" s="2">
        <f>L17*I17</f>
        <v>0</v>
      </c>
      <c r="O17" s="2">
        <f>L17*0.016</f>
        <v>0</v>
      </c>
      <c r="P17" s="2">
        <f>L17/108</f>
        <v>0</v>
      </c>
    </row>
    <row r="18" spans="1:16" s="3" customFormat="1" ht="24.75" customHeight="1" thickBot="1" x14ac:dyDescent="0.3">
      <c r="A18" s="14"/>
      <c r="B18" s="15"/>
      <c r="C18" s="125" t="s">
        <v>123</v>
      </c>
      <c r="D18" s="126"/>
      <c r="E18" s="126"/>
      <c r="F18" s="126"/>
      <c r="G18" s="126"/>
      <c r="H18" s="126"/>
      <c r="I18" s="126"/>
      <c r="J18" s="126"/>
      <c r="K18" s="126"/>
      <c r="L18" s="127"/>
      <c r="M18" s="6"/>
      <c r="N18" s="2"/>
      <c r="O18" s="2"/>
      <c r="P18" s="2"/>
    </row>
    <row r="19" spans="1:16" s="3" customFormat="1" ht="28.5" customHeight="1" x14ac:dyDescent="0.25">
      <c r="A19" s="128" t="s">
        <v>119</v>
      </c>
      <c r="B19" s="129"/>
      <c r="C19" s="129"/>
      <c r="D19" s="129"/>
      <c r="E19" s="129"/>
      <c r="F19" s="130">
        <v>52373439</v>
      </c>
      <c r="G19" s="131"/>
      <c r="H19" s="16" t="s">
        <v>15</v>
      </c>
      <c r="I19" s="132">
        <v>3</v>
      </c>
      <c r="J19" s="133"/>
      <c r="K19" s="116">
        <v>108</v>
      </c>
      <c r="L19" s="13"/>
      <c r="M19" s="6"/>
      <c r="N19" s="2">
        <f t="shared" ref="N19:N26" si="3">L19*I19</f>
        <v>0</v>
      </c>
      <c r="O19" s="2">
        <f t="shared" ref="O19:O26" si="4">L19*0.016</f>
        <v>0</v>
      </c>
      <c r="P19" s="2">
        <f t="shared" ref="P19:P26" si="5">L19/108</f>
        <v>0</v>
      </c>
    </row>
    <row r="20" spans="1:16" s="3" customFormat="1" ht="28.5" customHeight="1" x14ac:dyDescent="0.25">
      <c r="A20" s="128" t="s">
        <v>120</v>
      </c>
      <c r="B20" s="129"/>
      <c r="C20" s="129"/>
      <c r="D20" s="129"/>
      <c r="E20" s="129"/>
      <c r="F20" s="130">
        <v>51753439</v>
      </c>
      <c r="G20" s="131"/>
      <c r="H20" s="117" t="s">
        <v>15</v>
      </c>
      <c r="I20" s="132">
        <v>3</v>
      </c>
      <c r="J20" s="133"/>
      <c r="K20" s="116">
        <v>108</v>
      </c>
      <c r="L20" s="13"/>
      <c r="M20" s="6"/>
      <c r="N20" s="2">
        <f t="shared" si="3"/>
        <v>0</v>
      </c>
      <c r="O20" s="2">
        <f t="shared" si="4"/>
        <v>0</v>
      </c>
      <c r="P20" s="2">
        <f t="shared" si="5"/>
        <v>0</v>
      </c>
    </row>
    <row r="21" spans="1:16" s="3" customFormat="1" ht="28.5" customHeight="1" thickBot="1" x14ac:dyDescent="0.3">
      <c r="A21" s="144" t="s">
        <v>121</v>
      </c>
      <c r="B21" s="145"/>
      <c r="C21" s="145"/>
      <c r="D21" s="145"/>
      <c r="E21" s="145"/>
      <c r="F21" s="130">
        <v>51733439</v>
      </c>
      <c r="G21" s="131"/>
      <c r="H21" s="118" t="s">
        <v>15</v>
      </c>
      <c r="I21" s="134">
        <v>3</v>
      </c>
      <c r="J21" s="135"/>
      <c r="K21" s="116">
        <v>108</v>
      </c>
      <c r="L21" s="13"/>
      <c r="M21" s="6"/>
      <c r="N21" s="2">
        <f t="shared" si="3"/>
        <v>0</v>
      </c>
      <c r="O21" s="2">
        <f t="shared" si="4"/>
        <v>0</v>
      </c>
      <c r="P21" s="2">
        <f t="shared" si="5"/>
        <v>0</v>
      </c>
    </row>
    <row r="22" spans="1:16" s="3" customFormat="1" ht="24.75" customHeight="1" thickBot="1" x14ac:dyDescent="0.3">
      <c r="A22" s="121"/>
      <c r="B22" s="122"/>
      <c r="C22" s="141" t="s">
        <v>122</v>
      </c>
      <c r="D22" s="142"/>
      <c r="E22" s="142"/>
      <c r="F22" s="142"/>
      <c r="G22" s="142"/>
      <c r="H22" s="142"/>
      <c r="I22" s="142"/>
      <c r="J22" s="142"/>
      <c r="K22" s="142"/>
      <c r="L22" s="143"/>
      <c r="M22" s="6"/>
      <c r="N22" s="2"/>
      <c r="O22" s="2"/>
      <c r="P22" s="2"/>
    </row>
    <row r="23" spans="1:16" s="3" customFormat="1" ht="28.5" customHeight="1" x14ac:dyDescent="0.25">
      <c r="A23" s="202" t="str">
        <f>Печенье!$A$58</f>
        <v xml:space="preserve">Печенье сдобное с кусочками натурального шоколада и фундуком </v>
      </c>
      <c r="B23" s="203"/>
      <c r="C23" s="203"/>
      <c r="D23" s="203"/>
      <c r="E23" s="203"/>
      <c r="F23" s="136">
        <v>60283439</v>
      </c>
      <c r="G23" s="137"/>
      <c r="H23" s="118" t="s">
        <v>15</v>
      </c>
      <c r="I23" s="138">
        <v>3</v>
      </c>
      <c r="J23" s="139"/>
      <c r="K23" s="119">
        <v>108</v>
      </c>
      <c r="L23" s="120"/>
      <c r="M23" s="6"/>
      <c r="N23" s="2">
        <f t="shared" si="3"/>
        <v>0</v>
      </c>
      <c r="O23" s="2">
        <f t="shared" si="4"/>
        <v>0</v>
      </c>
      <c r="P23" s="2">
        <f t="shared" si="5"/>
        <v>0</v>
      </c>
    </row>
    <row r="24" spans="1:16" s="3" customFormat="1" ht="36" customHeight="1" x14ac:dyDescent="0.25">
      <c r="A24" s="128" t="str">
        <f>Печенье!$A$59</f>
        <v xml:space="preserve">Печенье сдобное с кусочками натурального шоколада и апельсиновыми цукатами </v>
      </c>
      <c r="B24" s="157"/>
      <c r="C24" s="157"/>
      <c r="D24" s="157"/>
      <c r="E24" s="157"/>
      <c r="F24" s="140">
        <v>60263439</v>
      </c>
      <c r="G24" s="140"/>
      <c r="H24" s="117" t="s">
        <v>15</v>
      </c>
      <c r="I24" s="132">
        <v>3</v>
      </c>
      <c r="J24" s="132"/>
      <c r="K24" s="114">
        <v>108</v>
      </c>
      <c r="L24" s="123"/>
      <c r="M24" s="6"/>
      <c r="N24" s="2">
        <f t="shared" si="3"/>
        <v>0</v>
      </c>
      <c r="O24" s="2">
        <f t="shared" si="4"/>
        <v>0</v>
      </c>
      <c r="P24" s="2">
        <f t="shared" si="5"/>
        <v>0</v>
      </c>
    </row>
    <row r="25" spans="1:16" s="3" customFormat="1" ht="28.5" customHeight="1" x14ac:dyDescent="0.25">
      <c r="A25" s="128" t="str">
        <f>Печенье!$A$44</f>
        <v>Печенье сдобное "Творожное" с изюмом</v>
      </c>
      <c r="B25" s="157"/>
      <c r="C25" s="157"/>
      <c r="D25" s="157"/>
      <c r="E25" s="157"/>
      <c r="F25" s="140">
        <v>61223439</v>
      </c>
      <c r="G25" s="140"/>
      <c r="H25" s="117" t="s">
        <v>124</v>
      </c>
      <c r="I25" s="132">
        <v>3</v>
      </c>
      <c r="J25" s="132"/>
      <c r="K25" s="114">
        <v>108</v>
      </c>
      <c r="L25" s="123"/>
      <c r="M25" s="6"/>
      <c r="N25" s="2">
        <f t="shared" si="3"/>
        <v>0</v>
      </c>
      <c r="O25" s="2">
        <f t="shared" si="4"/>
        <v>0</v>
      </c>
      <c r="P25" s="2">
        <f t="shared" si="5"/>
        <v>0</v>
      </c>
    </row>
    <row r="26" spans="1:16" s="3" customFormat="1" ht="28.5" customHeight="1" x14ac:dyDescent="0.25">
      <c r="A26" s="128" t="str">
        <f>Печенье!$A$42</f>
        <v>Печенье сдобное "Творожное" с апельсиновыми цукатами</v>
      </c>
      <c r="B26" s="129"/>
      <c r="C26" s="129"/>
      <c r="D26" s="129"/>
      <c r="E26" s="129"/>
      <c r="F26" s="140">
        <v>61233439</v>
      </c>
      <c r="G26" s="133"/>
      <c r="H26" s="115" t="s">
        <v>124</v>
      </c>
      <c r="I26" s="132">
        <v>3</v>
      </c>
      <c r="J26" s="133"/>
      <c r="K26" s="114">
        <v>108</v>
      </c>
      <c r="L26" s="123"/>
      <c r="M26" s="6"/>
      <c r="N26" s="2">
        <f t="shared" si="3"/>
        <v>0</v>
      </c>
      <c r="O26" s="2">
        <f t="shared" si="4"/>
        <v>0</v>
      </c>
      <c r="P26" s="2">
        <f t="shared" si="5"/>
        <v>0</v>
      </c>
    </row>
    <row r="27" spans="1:16" s="3" customFormat="1" ht="24.75" customHeight="1" x14ac:dyDescent="0.25">
      <c r="A27" s="150" t="s">
        <v>20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2"/>
      <c r="M27" s="6"/>
      <c r="N27" s="2"/>
      <c r="O27" s="2"/>
      <c r="P27" s="2"/>
    </row>
    <row r="28" spans="1:16" s="3" customFormat="1" ht="24.75" customHeight="1" thickBot="1" x14ac:dyDescent="0.3">
      <c r="A28" s="153" t="s">
        <v>21</v>
      </c>
      <c r="B28" s="154"/>
      <c r="C28" s="154"/>
      <c r="D28" s="154"/>
      <c r="E28" s="154"/>
      <c r="F28" s="155">
        <v>72820139</v>
      </c>
      <c r="G28" s="155"/>
      <c r="H28" s="10" t="s">
        <v>22</v>
      </c>
      <c r="I28" s="156">
        <v>3</v>
      </c>
      <c r="J28" s="156"/>
      <c r="K28" s="8">
        <v>108</v>
      </c>
      <c r="L28" s="11"/>
      <c r="M28" s="6"/>
      <c r="N28" s="2">
        <f>L28*I28</f>
        <v>0</v>
      </c>
      <c r="O28" s="2">
        <f>L28*0.016</f>
        <v>0</v>
      </c>
      <c r="P28" s="2">
        <f>L28/108</f>
        <v>0</v>
      </c>
    </row>
    <row r="29" spans="1:16" s="3" customFormat="1" ht="24.75" customHeight="1" x14ac:dyDescent="0.25">
      <c r="A29" s="146" t="s">
        <v>23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8"/>
      <c r="L29" s="149"/>
      <c r="M29" s="6"/>
      <c r="N29" s="2"/>
      <c r="O29" s="2"/>
      <c r="P29" s="2"/>
    </row>
    <row r="30" spans="1:16" s="3" customFormat="1" ht="24.75" customHeight="1" thickBot="1" x14ac:dyDescent="0.3">
      <c r="A30" s="128" t="s">
        <v>24</v>
      </c>
      <c r="B30" s="157"/>
      <c r="C30" s="158"/>
      <c r="D30" s="158"/>
      <c r="E30" s="158"/>
      <c r="F30" s="159">
        <v>75820139</v>
      </c>
      <c r="G30" s="159"/>
      <c r="H30" s="115" t="s">
        <v>22</v>
      </c>
      <c r="I30" s="134">
        <v>3</v>
      </c>
      <c r="J30" s="134"/>
      <c r="K30" s="12">
        <v>108</v>
      </c>
      <c r="L30" s="13"/>
      <c r="M30" s="6"/>
      <c r="N30" s="2">
        <f>L30*I30</f>
        <v>0</v>
      </c>
      <c r="O30" s="2">
        <f>L30*0.016</f>
        <v>0</v>
      </c>
      <c r="P30" s="2">
        <f>L30/108</f>
        <v>0</v>
      </c>
    </row>
    <row r="31" spans="1:16" s="3" customFormat="1" ht="24.75" customHeight="1" x14ac:dyDescent="0.25">
      <c r="A31" s="14"/>
      <c r="B31" s="15"/>
      <c r="C31" s="125" t="s">
        <v>25</v>
      </c>
      <c r="D31" s="126"/>
      <c r="E31" s="126"/>
      <c r="F31" s="126"/>
      <c r="G31" s="126"/>
      <c r="H31" s="126"/>
      <c r="I31" s="126"/>
      <c r="J31" s="126"/>
      <c r="K31" s="126"/>
      <c r="L31" s="127"/>
      <c r="M31" s="6"/>
      <c r="N31" s="2"/>
      <c r="O31" s="2"/>
      <c r="P31" s="2"/>
    </row>
    <row r="32" spans="1:16" s="3" customFormat="1" ht="28.5" customHeight="1" thickBot="1" x14ac:dyDescent="0.3">
      <c r="A32" s="163" t="s">
        <v>26</v>
      </c>
      <c r="B32" s="164"/>
      <c r="C32" s="164"/>
      <c r="D32" s="164"/>
      <c r="E32" s="164"/>
      <c r="F32" s="165">
        <v>60353450</v>
      </c>
      <c r="G32" s="166"/>
      <c r="H32" s="19" t="s">
        <v>22</v>
      </c>
      <c r="I32" s="167">
        <v>2.5</v>
      </c>
      <c r="J32" s="168"/>
      <c r="K32" s="20">
        <v>108</v>
      </c>
      <c r="L32" s="21"/>
      <c r="M32" s="6"/>
      <c r="N32" s="2">
        <f>L32*I32</f>
        <v>0</v>
      </c>
      <c r="O32" s="2">
        <f>L32*0.016</f>
        <v>0</v>
      </c>
      <c r="P32" s="2">
        <f>L32/108</f>
        <v>0</v>
      </c>
    </row>
    <row r="33" spans="1:16" s="23" customFormat="1" ht="24.75" customHeight="1" thickBot="1" x14ac:dyDescent="0.3">
      <c r="A33" s="169" t="s">
        <v>27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1"/>
      <c r="L33" s="22">
        <f>L9+L10+L11+L12+L13+L14+L16+L19+L17+L20+L21+L23+L24+L25+L26+L28+L30+L32</f>
        <v>0</v>
      </c>
      <c r="N33" s="2">
        <f>L33*I33</f>
        <v>0</v>
      </c>
      <c r="O33" s="2">
        <f t="shared" ref="O33:O36" si="6">L33*0.012</f>
        <v>0</v>
      </c>
      <c r="P33" s="2">
        <f t="shared" ref="P33:P36" si="7">L33/63</f>
        <v>0</v>
      </c>
    </row>
    <row r="34" spans="1:16" s="23" customFormat="1" ht="24.75" customHeight="1" thickBot="1" x14ac:dyDescent="0.3">
      <c r="A34" s="160" t="s">
        <v>28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2"/>
      <c r="L34" s="24">
        <f>SUM(N9:N32)</f>
        <v>0</v>
      </c>
      <c r="N34" s="2">
        <f t="shared" ref="N34:N35" si="8">L34*I34</f>
        <v>0</v>
      </c>
      <c r="O34" s="2">
        <f t="shared" si="6"/>
        <v>0</v>
      </c>
      <c r="P34" s="2">
        <f t="shared" si="7"/>
        <v>0</v>
      </c>
    </row>
    <row r="35" spans="1:16" s="23" customFormat="1" ht="24.75" customHeight="1" thickBot="1" x14ac:dyDescent="0.3">
      <c r="A35" s="160" t="s">
        <v>29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2"/>
      <c r="L35" s="25">
        <f>SUM(O9:O32)</f>
        <v>0</v>
      </c>
      <c r="N35" s="2">
        <f t="shared" si="8"/>
        <v>0</v>
      </c>
      <c r="O35" s="2">
        <f t="shared" si="6"/>
        <v>0</v>
      </c>
      <c r="P35" s="2">
        <f t="shared" si="7"/>
        <v>0</v>
      </c>
    </row>
    <row r="36" spans="1:16" s="26" customFormat="1" ht="24.75" customHeight="1" thickBot="1" x14ac:dyDescent="0.3">
      <c r="A36" s="160" t="s">
        <v>30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2"/>
      <c r="L36" s="22">
        <f>SUM(P9:P32)</f>
        <v>0</v>
      </c>
      <c r="N36" s="2">
        <f>L36*I36</f>
        <v>0</v>
      </c>
      <c r="O36" s="2">
        <f t="shared" si="6"/>
        <v>0</v>
      </c>
      <c r="P36" s="2">
        <f t="shared" si="7"/>
        <v>0</v>
      </c>
    </row>
    <row r="37" spans="1:16" s="26" customFormat="1" ht="12" customHeight="1" x14ac:dyDescent="0.25">
      <c r="K37" s="27"/>
      <c r="L37" s="28"/>
      <c r="N37" s="2"/>
      <c r="O37" s="2"/>
      <c r="P37" s="2"/>
    </row>
    <row r="38" spans="1:16" s="26" customFormat="1" ht="12" customHeight="1" x14ac:dyDescent="0.25">
      <c r="K38" s="27"/>
      <c r="L38" s="28"/>
      <c r="N38" s="2"/>
      <c r="O38" s="2"/>
      <c r="P38" s="2"/>
    </row>
    <row r="39" spans="1:16" s="26" customFormat="1" ht="12" customHeight="1" x14ac:dyDescent="0.25">
      <c r="K39" s="27"/>
      <c r="L39" s="28"/>
      <c r="N39" s="2"/>
      <c r="O39" s="2"/>
      <c r="P39" s="2"/>
    </row>
    <row r="40" spans="1:16" s="26" customFormat="1" ht="12" customHeight="1" x14ac:dyDescent="0.25">
      <c r="K40" s="27"/>
      <c r="L40" s="28"/>
      <c r="N40" s="2"/>
      <c r="O40" s="2"/>
      <c r="P40" s="2"/>
    </row>
    <row r="41" spans="1:16" s="26" customFormat="1" ht="12" customHeight="1" x14ac:dyDescent="0.25">
      <c r="K41" s="27"/>
      <c r="L41" s="28"/>
      <c r="N41" s="2"/>
      <c r="O41" s="2"/>
      <c r="P41" s="2"/>
    </row>
    <row r="42" spans="1:16" s="26" customFormat="1" ht="12" customHeight="1" x14ac:dyDescent="0.25">
      <c r="K42" s="27"/>
      <c r="L42" s="28"/>
      <c r="N42" s="2"/>
      <c r="O42" s="2"/>
      <c r="P42" s="2"/>
    </row>
    <row r="43" spans="1:16" s="26" customFormat="1" ht="12" customHeight="1" x14ac:dyDescent="0.25">
      <c r="K43" s="27"/>
      <c r="L43" s="28"/>
      <c r="N43" s="2"/>
      <c r="O43" s="2"/>
      <c r="P43" s="2"/>
    </row>
    <row r="44" spans="1:16" s="26" customFormat="1" ht="12" customHeight="1" x14ac:dyDescent="0.25">
      <c r="K44" s="27"/>
      <c r="L44" s="28"/>
      <c r="N44" s="2"/>
      <c r="O44" s="2"/>
      <c r="P44" s="2"/>
    </row>
    <row r="45" spans="1:16" s="26" customFormat="1" ht="12" customHeight="1" x14ac:dyDescent="0.25">
      <c r="K45" s="27"/>
      <c r="L45" s="28"/>
      <c r="N45" s="2"/>
      <c r="O45" s="2"/>
      <c r="P45" s="2"/>
    </row>
    <row r="46" spans="1:16" s="26" customFormat="1" ht="12" customHeight="1" x14ac:dyDescent="0.25">
      <c r="K46" s="27"/>
      <c r="L46" s="28"/>
      <c r="N46" s="2"/>
      <c r="O46" s="2"/>
      <c r="P46" s="2"/>
    </row>
    <row r="47" spans="1:16" s="26" customFormat="1" ht="12" customHeight="1" x14ac:dyDescent="0.25">
      <c r="K47" s="27"/>
      <c r="L47" s="28"/>
      <c r="N47" s="2"/>
      <c r="O47" s="2"/>
      <c r="P47" s="2"/>
    </row>
    <row r="48" spans="1:16" s="26" customFormat="1" ht="12" customHeight="1" x14ac:dyDescent="0.25">
      <c r="K48" s="27"/>
      <c r="L48" s="28"/>
      <c r="N48" s="2"/>
      <c r="O48" s="2"/>
      <c r="P48" s="2"/>
    </row>
    <row r="49" spans="1:16" s="26" customFormat="1" ht="12" customHeight="1" x14ac:dyDescent="0.25">
      <c r="K49" s="27"/>
      <c r="L49" s="28"/>
      <c r="N49" s="2"/>
      <c r="O49" s="2"/>
      <c r="P49" s="2"/>
    </row>
    <row r="50" spans="1:16" s="26" customFormat="1" ht="12" customHeight="1" x14ac:dyDescent="0.25">
      <c r="K50" s="27"/>
      <c r="L50" s="28"/>
      <c r="N50" s="2"/>
      <c r="O50" s="2"/>
      <c r="P50" s="2"/>
    </row>
    <row r="51" spans="1:16" s="26" customFormat="1" ht="12" customHeight="1" x14ac:dyDescent="0.25">
      <c r="K51" s="27"/>
      <c r="L51" s="28"/>
      <c r="N51" s="2"/>
      <c r="O51" s="2"/>
      <c r="P51" s="2"/>
    </row>
    <row r="52" spans="1:16" s="26" customFormat="1" ht="12.95" customHeight="1" x14ac:dyDescent="0.25">
      <c r="K52" s="27"/>
      <c r="L52" s="28"/>
      <c r="N52" s="2"/>
      <c r="O52" s="2"/>
      <c r="P52" s="2"/>
    </row>
    <row r="53" spans="1:16" s="26" customFormat="1" ht="12.95" customHeight="1" x14ac:dyDescent="0.25">
      <c r="K53" s="27"/>
      <c r="L53" s="28"/>
      <c r="N53" s="2"/>
      <c r="O53" s="2"/>
      <c r="P53" s="2"/>
    </row>
    <row r="54" spans="1:16" s="26" customFormat="1" ht="12.95" customHeight="1" x14ac:dyDescent="0.25">
      <c r="K54" s="27"/>
      <c r="L54" s="28"/>
      <c r="N54" s="2"/>
      <c r="O54" s="2"/>
      <c r="P54" s="2"/>
    </row>
    <row r="55" spans="1:16" s="26" customFormat="1" ht="12.95" customHeight="1" x14ac:dyDescent="0.25">
      <c r="K55" s="27"/>
      <c r="L55" s="28"/>
      <c r="N55" s="2"/>
      <c r="O55" s="2"/>
      <c r="P55" s="2"/>
    </row>
    <row r="56" spans="1:16" s="26" customFormat="1" ht="12.95" customHeight="1" x14ac:dyDescent="0.25">
      <c r="K56" s="27"/>
      <c r="L56" s="28"/>
      <c r="N56" s="2"/>
      <c r="O56" s="2"/>
      <c r="P56" s="2"/>
    </row>
    <row r="57" spans="1:16" s="26" customFormat="1" ht="12.95" customHeight="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0"/>
      <c r="L57" s="31"/>
      <c r="N57" s="2"/>
      <c r="O57" s="2"/>
      <c r="P57" s="2"/>
    </row>
    <row r="58" spans="1:16" ht="12.95" customHeight="1" x14ac:dyDescent="0.25"/>
    <row r="59" spans="1:16" ht="12.95" customHeight="1" x14ac:dyDescent="0.25"/>
    <row r="60" spans="1:16" ht="12.95" customHeight="1" x14ac:dyDescent="0.25"/>
    <row r="61" spans="1:16" ht="12.95" customHeight="1" x14ac:dyDescent="0.25"/>
    <row r="62" spans="1:16" ht="12.95" customHeight="1" x14ac:dyDescent="0.25"/>
    <row r="63" spans="1:16" ht="12.75" customHeight="1" x14ac:dyDescent="0.25"/>
    <row r="64" spans="1:16" ht="12.75" customHeight="1" x14ac:dyDescent="0.25"/>
  </sheetData>
  <mergeCells count="78">
    <mergeCell ref="A23:E23"/>
    <mergeCell ref="F24:G24"/>
    <mergeCell ref="I24:J24"/>
    <mergeCell ref="F25:G25"/>
    <mergeCell ref="I25:J25"/>
    <mergeCell ref="A25:E25"/>
    <mergeCell ref="A24:E24"/>
    <mergeCell ref="A8:L8"/>
    <mergeCell ref="A1:L1"/>
    <mergeCell ref="A2:C2"/>
    <mergeCell ref="D2:G2"/>
    <mergeCell ref="H2:L4"/>
    <mergeCell ref="A3:C3"/>
    <mergeCell ref="D3:G3"/>
    <mergeCell ref="A4:C4"/>
    <mergeCell ref="D4:G4"/>
    <mergeCell ref="A5:L5"/>
    <mergeCell ref="A6:E6"/>
    <mergeCell ref="F6:G6"/>
    <mergeCell ref="I6:J6"/>
    <mergeCell ref="A7:L7"/>
    <mergeCell ref="A9:E9"/>
    <mergeCell ref="F9:G9"/>
    <mergeCell ref="I9:J9"/>
    <mergeCell ref="A10:E10"/>
    <mergeCell ref="F10:G10"/>
    <mergeCell ref="I10:J10"/>
    <mergeCell ref="A11:E11"/>
    <mergeCell ref="F11:G11"/>
    <mergeCell ref="I11:J11"/>
    <mergeCell ref="A12:E12"/>
    <mergeCell ref="F12:G12"/>
    <mergeCell ref="I12:J12"/>
    <mergeCell ref="C15:L15"/>
    <mergeCell ref="A16:E16"/>
    <mergeCell ref="F16:G16"/>
    <mergeCell ref="I16:J16"/>
    <mergeCell ref="A17:E17"/>
    <mergeCell ref="F17:G17"/>
    <mergeCell ref="I17:J17"/>
    <mergeCell ref="A13:E13"/>
    <mergeCell ref="F13:G13"/>
    <mergeCell ref="I13:J13"/>
    <mergeCell ref="A14:E14"/>
    <mergeCell ref="F14:G14"/>
    <mergeCell ref="I14:J14"/>
    <mergeCell ref="A36:K36"/>
    <mergeCell ref="A32:E32"/>
    <mergeCell ref="F32:G32"/>
    <mergeCell ref="I32:J32"/>
    <mergeCell ref="A33:K33"/>
    <mergeCell ref="A34:K34"/>
    <mergeCell ref="A35:K35"/>
    <mergeCell ref="C31:L31"/>
    <mergeCell ref="A29:L29"/>
    <mergeCell ref="A27:L27"/>
    <mergeCell ref="A28:E28"/>
    <mergeCell ref="F28:G28"/>
    <mergeCell ref="I28:J28"/>
    <mergeCell ref="A30:E30"/>
    <mergeCell ref="F30:G30"/>
    <mergeCell ref="I30:J30"/>
    <mergeCell ref="C18:L18"/>
    <mergeCell ref="A26:E26"/>
    <mergeCell ref="F19:G19"/>
    <mergeCell ref="I19:J19"/>
    <mergeCell ref="F20:G20"/>
    <mergeCell ref="I20:J20"/>
    <mergeCell ref="F21:G21"/>
    <mergeCell ref="I21:J21"/>
    <mergeCell ref="F23:G23"/>
    <mergeCell ref="I23:J23"/>
    <mergeCell ref="F26:G26"/>
    <mergeCell ref="I26:J26"/>
    <mergeCell ref="C22:L22"/>
    <mergeCell ref="A19:E19"/>
    <mergeCell ref="A20:E20"/>
    <mergeCell ref="A21:E21"/>
  </mergeCells>
  <pageMargins left="0.51181102362204722" right="0.11811023622047245" top="0.15748031496062992" bottom="0.15748031496062992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zoomScale="80" zoomScaleNormal="80" workbookViewId="0">
      <selection activeCell="V20" sqref="V20"/>
    </sheetView>
  </sheetViews>
  <sheetFormatPr defaultRowHeight="18.75" outlineLevelCol="1" x14ac:dyDescent="0.3"/>
  <cols>
    <col min="1" max="1" width="13" style="32" customWidth="1"/>
    <col min="2" max="5" width="9.140625" style="32"/>
    <col min="6" max="6" width="50.5703125" style="32" customWidth="1"/>
    <col min="7" max="7" width="13" style="32" customWidth="1"/>
    <col min="8" max="8" width="12.85546875" style="32" customWidth="1"/>
    <col min="9" max="9" width="18.5703125" style="32" customWidth="1"/>
    <col min="10" max="10" width="8.7109375" style="32" customWidth="1"/>
    <col min="11" max="11" width="1" style="32" customWidth="1"/>
    <col min="12" max="12" width="3" style="32" customWidth="1"/>
    <col min="13" max="13" width="8.5703125" style="32" customWidth="1"/>
    <col min="14" max="14" width="13.140625" style="32" customWidth="1"/>
    <col min="15" max="15" width="13.140625" style="56" customWidth="1"/>
    <col min="16" max="16" width="13" style="39" customWidth="1"/>
    <col min="17" max="17" width="9.140625" style="32" hidden="1" customWidth="1" outlineLevel="1"/>
    <col min="18" max="20" width="9.140625" style="33" hidden="1" customWidth="1" outlineLevel="1"/>
    <col min="21" max="21" width="9.140625" style="32" collapsed="1"/>
    <col min="22" max="256" width="9.140625" style="32"/>
    <col min="257" max="257" width="13" style="32" customWidth="1"/>
    <col min="258" max="261" width="9.140625" style="32"/>
    <col min="262" max="262" width="50.5703125" style="32" customWidth="1"/>
    <col min="263" max="263" width="13" style="32" customWidth="1"/>
    <col min="264" max="264" width="12.85546875" style="32" customWidth="1"/>
    <col min="265" max="265" width="18.5703125" style="32" customWidth="1"/>
    <col min="266" max="266" width="8.7109375" style="32" customWidth="1"/>
    <col min="267" max="267" width="1" style="32" customWidth="1"/>
    <col min="268" max="268" width="3" style="32" customWidth="1"/>
    <col min="269" max="269" width="8.5703125" style="32" customWidth="1"/>
    <col min="270" max="271" width="13.140625" style="32" customWidth="1"/>
    <col min="272" max="272" width="13" style="32" customWidth="1"/>
    <col min="273" max="276" width="9.140625" style="32" customWidth="1"/>
    <col min="277" max="512" width="9.140625" style="32"/>
    <col min="513" max="513" width="13" style="32" customWidth="1"/>
    <col min="514" max="517" width="9.140625" style="32"/>
    <col min="518" max="518" width="50.5703125" style="32" customWidth="1"/>
    <col min="519" max="519" width="13" style="32" customWidth="1"/>
    <col min="520" max="520" width="12.85546875" style="32" customWidth="1"/>
    <col min="521" max="521" width="18.5703125" style="32" customWidth="1"/>
    <col min="522" max="522" width="8.7109375" style="32" customWidth="1"/>
    <col min="523" max="523" width="1" style="32" customWidth="1"/>
    <col min="524" max="524" width="3" style="32" customWidth="1"/>
    <col min="525" max="525" width="8.5703125" style="32" customWidth="1"/>
    <col min="526" max="527" width="13.140625" style="32" customWidth="1"/>
    <col min="528" max="528" width="13" style="32" customWidth="1"/>
    <col min="529" max="532" width="9.140625" style="32" customWidth="1"/>
    <col min="533" max="768" width="9.140625" style="32"/>
    <col min="769" max="769" width="13" style="32" customWidth="1"/>
    <col min="770" max="773" width="9.140625" style="32"/>
    <col min="774" max="774" width="50.5703125" style="32" customWidth="1"/>
    <col min="775" max="775" width="13" style="32" customWidth="1"/>
    <col min="776" max="776" width="12.85546875" style="32" customWidth="1"/>
    <col min="777" max="777" width="18.5703125" style="32" customWidth="1"/>
    <col min="778" max="778" width="8.7109375" style="32" customWidth="1"/>
    <col min="779" max="779" width="1" style="32" customWidth="1"/>
    <col min="780" max="780" width="3" style="32" customWidth="1"/>
    <col min="781" max="781" width="8.5703125" style="32" customWidth="1"/>
    <col min="782" max="783" width="13.140625" style="32" customWidth="1"/>
    <col min="784" max="784" width="13" style="32" customWidth="1"/>
    <col min="785" max="788" width="9.140625" style="32" customWidth="1"/>
    <col min="789" max="1024" width="9.140625" style="32"/>
    <col min="1025" max="1025" width="13" style="32" customWidth="1"/>
    <col min="1026" max="1029" width="9.140625" style="32"/>
    <col min="1030" max="1030" width="50.5703125" style="32" customWidth="1"/>
    <col min="1031" max="1031" width="13" style="32" customWidth="1"/>
    <col min="1032" max="1032" width="12.85546875" style="32" customWidth="1"/>
    <col min="1033" max="1033" width="18.5703125" style="32" customWidth="1"/>
    <col min="1034" max="1034" width="8.7109375" style="32" customWidth="1"/>
    <col min="1035" max="1035" width="1" style="32" customWidth="1"/>
    <col min="1036" max="1036" width="3" style="32" customWidth="1"/>
    <col min="1037" max="1037" width="8.5703125" style="32" customWidth="1"/>
    <col min="1038" max="1039" width="13.140625" style="32" customWidth="1"/>
    <col min="1040" max="1040" width="13" style="32" customWidth="1"/>
    <col min="1041" max="1044" width="9.140625" style="32" customWidth="1"/>
    <col min="1045" max="1280" width="9.140625" style="32"/>
    <col min="1281" max="1281" width="13" style="32" customWidth="1"/>
    <col min="1282" max="1285" width="9.140625" style="32"/>
    <col min="1286" max="1286" width="50.5703125" style="32" customWidth="1"/>
    <col min="1287" max="1287" width="13" style="32" customWidth="1"/>
    <col min="1288" max="1288" width="12.85546875" style="32" customWidth="1"/>
    <col min="1289" max="1289" width="18.5703125" style="32" customWidth="1"/>
    <col min="1290" max="1290" width="8.7109375" style="32" customWidth="1"/>
    <col min="1291" max="1291" width="1" style="32" customWidth="1"/>
    <col min="1292" max="1292" width="3" style="32" customWidth="1"/>
    <col min="1293" max="1293" width="8.5703125" style="32" customWidth="1"/>
    <col min="1294" max="1295" width="13.140625" style="32" customWidth="1"/>
    <col min="1296" max="1296" width="13" style="32" customWidth="1"/>
    <col min="1297" max="1300" width="9.140625" style="32" customWidth="1"/>
    <col min="1301" max="1536" width="9.140625" style="32"/>
    <col min="1537" max="1537" width="13" style="32" customWidth="1"/>
    <col min="1538" max="1541" width="9.140625" style="32"/>
    <col min="1542" max="1542" width="50.5703125" style="32" customWidth="1"/>
    <col min="1543" max="1543" width="13" style="32" customWidth="1"/>
    <col min="1544" max="1544" width="12.85546875" style="32" customWidth="1"/>
    <col min="1545" max="1545" width="18.5703125" style="32" customWidth="1"/>
    <col min="1546" max="1546" width="8.7109375" style="32" customWidth="1"/>
    <col min="1547" max="1547" width="1" style="32" customWidth="1"/>
    <col min="1548" max="1548" width="3" style="32" customWidth="1"/>
    <col min="1549" max="1549" width="8.5703125" style="32" customWidth="1"/>
    <col min="1550" max="1551" width="13.140625" style="32" customWidth="1"/>
    <col min="1552" max="1552" width="13" style="32" customWidth="1"/>
    <col min="1553" max="1556" width="9.140625" style="32" customWidth="1"/>
    <col min="1557" max="1792" width="9.140625" style="32"/>
    <col min="1793" max="1793" width="13" style="32" customWidth="1"/>
    <col min="1794" max="1797" width="9.140625" style="32"/>
    <col min="1798" max="1798" width="50.5703125" style="32" customWidth="1"/>
    <col min="1799" max="1799" width="13" style="32" customWidth="1"/>
    <col min="1800" max="1800" width="12.85546875" style="32" customWidth="1"/>
    <col min="1801" max="1801" width="18.5703125" style="32" customWidth="1"/>
    <col min="1802" max="1802" width="8.7109375" style="32" customWidth="1"/>
    <col min="1803" max="1803" width="1" style="32" customWidth="1"/>
    <col min="1804" max="1804" width="3" style="32" customWidth="1"/>
    <col min="1805" max="1805" width="8.5703125" style="32" customWidth="1"/>
    <col min="1806" max="1807" width="13.140625" style="32" customWidth="1"/>
    <col min="1808" max="1808" width="13" style="32" customWidth="1"/>
    <col min="1809" max="1812" width="9.140625" style="32" customWidth="1"/>
    <col min="1813" max="2048" width="9.140625" style="32"/>
    <col min="2049" max="2049" width="13" style="32" customWidth="1"/>
    <col min="2050" max="2053" width="9.140625" style="32"/>
    <col min="2054" max="2054" width="50.5703125" style="32" customWidth="1"/>
    <col min="2055" max="2055" width="13" style="32" customWidth="1"/>
    <col min="2056" max="2056" width="12.85546875" style="32" customWidth="1"/>
    <col min="2057" max="2057" width="18.5703125" style="32" customWidth="1"/>
    <col min="2058" max="2058" width="8.7109375" style="32" customWidth="1"/>
    <col min="2059" max="2059" width="1" style="32" customWidth="1"/>
    <col min="2060" max="2060" width="3" style="32" customWidth="1"/>
    <col min="2061" max="2061" width="8.5703125" style="32" customWidth="1"/>
    <col min="2062" max="2063" width="13.140625" style="32" customWidth="1"/>
    <col min="2064" max="2064" width="13" style="32" customWidth="1"/>
    <col min="2065" max="2068" width="9.140625" style="32" customWidth="1"/>
    <col min="2069" max="2304" width="9.140625" style="32"/>
    <col min="2305" max="2305" width="13" style="32" customWidth="1"/>
    <col min="2306" max="2309" width="9.140625" style="32"/>
    <col min="2310" max="2310" width="50.5703125" style="32" customWidth="1"/>
    <col min="2311" max="2311" width="13" style="32" customWidth="1"/>
    <col min="2312" max="2312" width="12.85546875" style="32" customWidth="1"/>
    <col min="2313" max="2313" width="18.5703125" style="32" customWidth="1"/>
    <col min="2314" max="2314" width="8.7109375" style="32" customWidth="1"/>
    <col min="2315" max="2315" width="1" style="32" customWidth="1"/>
    <col min="2316" max="2316" width="3" style="32" customWidth="1"/>
    <col min="2317" max="2317" width="8.5703125" style="32" customWidth="1"/>
    <col min="2318" max="2319" width="13.140625" style="32" customWidth="1"/>
    <col min="2320" max="2320" width="13" style="32" customWidth="1"/>
    <col min="2321" max="2324" width="9.140625" style="32" customWidth="1"/>
    <col min="2325" max="2560" width="9.140625" style="32"/>
    <col min="2561" max="2561" width="13" style="32" customWidth="1"/>
    <col min="2562" max="2565" width="9.140625" style="32"/>
    <col min="2566" max="2566" width="50.5703125" style="32" customWidth="1"/>
    <col min="2567" max="2567" width="13" style="32" customWidth="1"/>
    <col min="2568" max="2568" width="12.85546875" style="32" customWidth="1"/>
    <col min="2569" max="2569" width="18.5703125" style="32" customWidth="1"/>
    <col min="2570" max="2570" width="8.7109375" style="32" customWidth="1"/>
    <col min="2571" max="2571" width="1" style="32" customWidth="1"/>
    <col min="2572" max="2572" width="3" style="32" customWidth="1"/>
    <col min="2573" max="2573" width="8.5703125" style="32" customWidth="1"/>
    <col min="2574" max="2575" width="13.140625" style="32" customWidth="1"/>
    <col min="2576" max="2576" width="13" style="32" customWidth="1"/>
    <col min="2577" max="2580" width="9.140625" style="32" customWidth="1"/>
    <col min="2581" max="2816" width="9.140625" style="32"/>
    <col min="2817" max="2817" width="13" style="32" customWidth="1"/>
    <col min="2818" max="2821" width="9.140625" style="32"/>
    <col min="2822" max="2822" width="50.5703125" style="32" customWidth="1"/>
    <col min="2823" max="2823" width="13" style="32" customWidth="1"/>
    <col min="2824" max="2824" width="12.85546875" style="32" customWidth="1"/>
    <col min="2825" max="2825" width="18.5703125" style="32" customWidth="1"/>
    <col min="2826" max="2826" width="8.7109375" style="32" customWidth="1"/>
    <col min="2827" max="2827" width="1" style="32" customWidth="1"/>
    <col min="2828" max="2828" width="3" style="32" customWidth="1"/>
    <col min="2829" max="2829" width="8.5703125" style="32" customWidth="1"/>
    <col min="2830" max="2831" width="13.140625" style="32" customWidth="1"/>
    <col min="2832" max="2832" width="13" style="32" customWidth="1"/>
    <col min="2833" max="2836" width="9.140625" style="32" customWidth="1"/>
    <col min="2837" max="3072" width="9.140625" style="32"/>
    <col min="3073" max="3073" width="13" style="32" customWidth="1"/>
    <col min="3074" max="3077" width="9.140625" style="32"/>
    <col min="3078" max="3078" width="50.5703125" style="32" customWidth="1"/>
    <col min="3079" max="3079" width="13" style="32" customWidth="1"/>
    <col min="3080" max="3080" width="12.85546875" style="32" customWidth="1"/>
    <col min="3081" max="3081" width="18.5703125" style="32" customWidth="1"/>
    <col min="3082" max="3082" width="8.7109375" style="32" customWidth="1"/>
    <col min="3083" max="3083" width="1" style="32" customWidth="1"/>
    <col min="3084" max="3084" width="3" style="32" customWidth="1"/>
    <col min="3085" max="3085" width="8.5703125" style="32" customWidth="1"/>
    <col min="3086" max="3087" width="13.140625" style="32" customWidth="1"/>
    <col min="3088" max="3088" width="13" style="32" customWidth="1"/>
    <col min="3089" max="3092" width="9.140625" style="32" customWidth="1"/>
    <col min="3093" max="3328" width="9.140625" style="32"/>
    <col min="3329" max="3329" width="13" style="32" customWidth="1"/>
    <col min="3330" max="3333" width="9.140625" style="32"/>
    <col min="3334" max="3334" width="50.5703125" style="32" customWidth="1"/>
    <col min="3335" max="3335" width="13" style="32" customWidth="1"/>
    <col min="3336" max="3336" width="12.85546875" style="32" customWidth="1"/>
    <col min="3337" max="3337" width="18.5703125" style="32" customWidth="1"/>
    <col min="3338" max="3338" width="8.7109375" style="32" customWidth="1"/>
    <col min="3339" max="3339" width="1" style="32" customWidth="1"/>
    <col min="3340" max="3340" width="3" style="32" customWidth="1"/>
    <col min="3341" max="3341" width="8.5703125" style="32" customWidth="1"/>
    <col min="3342" max="3343" width="13.140625" style="32" customWidth="1"/>
    <col min="3344" max="3344" width="13" style="32" customWidth="1"/>
    <col min="3345" max="3348" width="9.140625" style="32" customWidth="1"/>
    <col min="3349" max="3584" width="9.140625" style="32"/>
    <col min="3585" max="3585" width="13" style="32" customWidth="1"/>
    <col min="3586" max="3589" width="9.140625" style="32"/>
    <col min="3590" max="3590" width="50.5703125" style="32" customWidth="1"/>
    <col min="3591" max="3591" width="13" style="32" customWidth="1"/>
    <col min="3592" max="3592" width="12.85546875" style="32" customWidth="1"/>
    <col min="3593" max="3593" width="18.5703125" style="32" customWidth="1"/>
    <col min="3594" max="3594" width="8.7109375" style="32" customWidth="1"/>
    <col min="3595" max="3595" width="1" style="32" customWidth="1"/>
    <col min="3596" max="3596" width="3" style="32" customWidth="1"/>
    <col min="3597" max="3597" width="8.5703125" style="32" customWidth="1"/>
    <col min="3598" max="3599" width="13.140625" style="32" customWidth="1"/>
    <col min="3600" max="3600" width="13" style="32" customWidth="1"/>
    <col min="3601" max="3604" width="9.140625" style="32" customWidth="1"/>
    <col min="3605" max="3840" width="9.140625" style="32"/>
    <col min="3841" max="3841" width="13" style="32" customWidth="1"/>
    <col min="3842" max="3845" width="9.140625" style="32"/>
    <col min="3846" max="3846" width="50.5703125" style="32" customWidth="1"/>
    <col min="3847" max="3847" width="13" style="32" customWidth="1"/>
    <col min="3848" max="3848" width="12.85546875" style="32" customWidth="1"/>
    <col min="3849" max="3849" width="18.5703125" style="32" customWidth="1"/>
    <col min="3850" max="3850" width="8.7109375" style="32" customWidth="1"/>
    <col min="3851" max="3851" width="1" style="32" customWidth="1"/>
    <col min="3852" max="3852" width="3" style="32" customWidth="1"/>
    <col min="3853" max="3853" width="8.5703125" style="32" customWidth="1"/>
    <col min="3854" max="3855" width="13.140625" style="32" customWidth="1"/>
    <col min="3856" max="3856" width="13" style="32" customWidth="1"/>
    <col min="3857" max="3860" width="9.140625" style="32" customWidth="1"/>
    <col min="3861" max="4096" width="9.140625" style="32"/>
    <col min="4097" max="4097" width="13" style="32" customWidth="1"/>
    <col min="4098" max="4101" width="9.140625" style="32"/>
    <col min="4102" max="4102" width="50.5703125" style="32" customWidth="1"/>
    <col min="4103" max="4103" width="13" style="32" customWidth="1"/>
    <col min="4104" max="4104" width="12.85546875" style="32" customWidth="1"/>
    <col min="4105" max="4105" width="18.5703125" style="32" customWidth="1"/>
    <col min="4106" max="4106" width="8.7109375" style="32" customWidth="1"/>
    <col min="4107" max="4107" width="1" style="32" customWidth="1"/>
    <col min="4108" max="4108" width="3" style="32" customWidth="1"/>
    <col min="4109" max="4109" width="8.5703125" style="32" customWidth="1"/>
    <col min="4110" max="4111" width="13.140625" style="32" customWidth="1"/>
    <col min="4112" max="4112" width="13" style="32" customWidth="1"/>
    <col min="4113" max="4116" width="9.140625" style="32" customWidth="1"/>
    <col min="4117" max="4352" width="9.140625" style="32"/>
    <col min="4353" max="4353" width="13" style="32" customWidth="1"/>
    <col min="4354" max="4357" width="9.140625" style="32"/>
    <col min="4358" max="4358" width="50.5703125" style="32" customWidth="1"/>
    <col min="4359" max="4359" width="13" style="32" customWidth="1"/>
    <col min="4360" max="4360" width="12.85546875" style="32" customWidth="1"/>
    <col min="4361" max="4361" width="18.5703125" style="32" customWidth="1"/>
    <col min="4362" max="4362" width="8.7109375" style="32" customWidth="1"/>
    <col min="4363" max="4363" width="1" style="32" customWidth="1"/>
    <col min="4364" max="4364" width="3" style="32" customWidth="1"/>
    <col min="4365" max="4365" width="8.5703125" style="32" customWidth="1"/>
    <col min="4366" max="4367" width="13.140625" style="32" customWidth="1"/>
    <col min="4368" max="4368" width="13" style="32" customWidth="1"/>
    <col min="4369" max="4372" width="9.140625" style="32" customWidth="1"/>
    <col min="4373" max="4608" width="9.140625" style="32"/>
    <col min="4609" max="4609" width="13" style="32" customWidth="1"/>
    <col min="4610" max="4613" width="9.140625" style="32"/>
    <col min="4614" max="4614" width="50.5703125" style="32" customWidth="1"/>
    <col min="4615" max="4615" width="13" style="32" customWidth="1"/>
    <col min="4616" max="4616" width="12.85546875" style="32" customWidth="1"/>
    <col min="4617" max="4617" width="18.5703125" style="32" customWidth="1"/>
    <col min="4618" max="4618" width="8.7109375" style="32" customWidth="1"/>
    <col min="4619" max="4619" width="1" style="32" customWidth="1"/>
    <col min="4620" max="4620" width="3" style="32" customWidth="1"/>
    <col min="4621" max="4621" width="8.5703125" style="32" customWidth="1"/>
    <col min="4622" max="4623" width="13.140625" style="32" customWidth="1"/>
    <col min="4624" max="4624" width="13" style="32" customWidth="1"/>
    <col min="4625" max="4628" width="9.140625" style="32" customWidth="1"/>
    <col min="4629" max="4864" width="9.140625" style="32"/>
    <col min="4865" max="4865" width="13" style="32" customWidth="1"/>
    <col min="4866" max="4869" width="9.140625" style="32"/>
    <col min="4870" max="4870" width="50.5703125" style="32" customWidth="1"/>
    <col min="4871" max="4871" width="13" style="32" customWidth="1"/>
    <col min="4872" max="4872" width="12.85546875" style="32" customWidth="1"/>
    <col min="4873" max="4873" width="18.5703125" style="32" customWidth="1"/>
    <col min="4874" max="4874" width="8.7109375" style="32" customWidth="1"/>
    <col min="4875" max="4875" width="1" style="32" customWidth="1"/>
    <col min="4876" max="4876" width="3" style="32" customWidth="1"/>
    <col min="4877" max="4877" width="8.5703125" style="32" customWidth="1"/>
    <col min="4878" max="4879" width="13.140625" style="32" customWidth="1"/>
    <col min="4880" max="4880" width="13" style="32" customWidth="1"/>
    <col min="4881" max="4884" width="9.140625" style="32" customWidth="1"/>
    <col min="4885" max="5120" width="9.140625" style="32"/>
    <col min="5121" max="5121" width="13" style="32" customWidth="1"/>
    <col min="5122" max="5125" width="9.140625" style="32"/>
    <col min="5126" max="5126" width="50.5703125" style="32" customWidth="1"/>
    <col min="5127" max="5127" width="13" style="32" customWidth="1"/>
    <col min="5128" max="5128" width="12.85546875" style="32" customWidth="1"/>
    <col min="5129" max="5129" width="18.5703125" style="32" customWidth="1"/>
    <col min="5130" max="5130" width="8.7109375" style="32" customWidth="1"/>
    <col min="5131" max="5131" width="1" style="32" customWidth="1"/>
    <col min="5132" max="5132" width="3" style="32" customWidth="1"/>
    <col min="5133" max="5133" width="8.5703125" style="32" customWidth="1"/>
    <col min="5134" max="5135" width="13.140625" style="32" customWidth="1"/>
    <col min="5136" max="5136" width="13" style="32" customWidth="1"/>
    <col min="5137" max="5140" width="9.140625" style="32" customWidth="1"/>
    <col min="5141" max="5376" width="9.140625" style="32"/>
    <col min="5377" max="5377" width="13" style="32" customWidth="1"/>
    <col min="5378" max="5381" width="9.140625" style="32"/>
    <col min="5382" max="5382" width="50.5703125" style="32" customWidth="1"/>
    <col min="5383" max="5383" width="13" style="32" customWidth="1"/>
    <col min="5384" max="5384" width="12.85546875" style="32" customWidth="1"/>
    <col min="5385" max="5385" width="18.5703125" style="32" customWidth="1"/>
    <col min="5386" max="5386" width="8.7109375" style="32" customWidth="1"/>
    <col min="5387" max="5387" width="1" style="32" customWidth="1"/>
    <col min="5388" max="5388" width="3" style="32" customWidth="1"/>
    <col min="5389" max="5389" width="8.5703125" style="32" customWidth="1"/>
    <col min="5390" max="5391" width="13.140625" style="32" customWidth="1"/>
    <col min="5392" max="5392" width="13" style="32" customWidth="1"/>
    <col min="5393" max="5396" width="9.140625" style="32" customWidth="1"/>
    <col min="5397" max="5632" width="9.140625" style="32"/>
    <col min="5633" max="5633" width="13" style="32" customWidth="1"/>
    <col min="5634" max="5637" width="9.140625" style="32"/>
    <col min="5638" max="5638" width="50.5703125" style="32" customWidth="1"/>
    <col min="5639" max="5639" width="13" style="32" customWidth="1"/>
    <col min="5640" max="5640" width="12.85546875" style="32" customWidth="1"/>
    <col min="5641" max="5641" width="18.5703125" style="32" customWidth="1"/>
    <col min="5642" max="5642" width="8.7109375" style="32" customWidth="1"/>
    <col min="5643" max="5643" width="1" style="32" customWidth="1"/>
    <col min="5644" max="5644" width="3" style="32" customWidth="1"/>
    <col min="5645" max="5645" width="8.5703125" style="32" customWidth="1"/>
    <col min="5646" max="5647" width="13.140625" style="32" customWidth="1"/>
    <col min="5648" max="5648" width="13" style="32" customWidth="1"/>
    <col min="5649" max="5652" width="9.140625" style="32" customWidth="1"/>
    <col min="5653" max="5888" width="9.140625" style="32"/>
    <col min="5889" max="5889" width="13" style="32" customWidth="1"/>
    <col min="5890" max="5893" width="9.140625" style="32"/>
    <col min="5894" max="5894" width="50.5703125" style="32" customWidth="1"/>
    <col min="5895" max="5895" width="13" style="32" customWidth="1"/>
    <col min="5896" max="5896" width="12.85546875" style="32" customWidth="1"/>
    <col min="5897" max="5897" width="18.5703125" style="32" customWidth="1"/>
    <col min="5898" max="5898" width="8.7109375" style="32" customWidth="1"/>
    <col min="5899" max="5899" width="1" style="32" customWidth="1"/>
    <col min="5900" max="5900" width="3" style="32" customWidth="1"/>
    <col min="5901" max="5901" width="8.5703125" style="32" customWidth="1"/>
    <col min="5902" max="5903" width="13.140625" style="32" customWidth="1"/>
    <col min="5904" max="5904" width="13" style="32" customWidth="1"/>
    <col min="5905" max="5908" width="9.140625" style="32" customWidth="1"/>
    <col min="5909" max="6144" width="9.140625" style="32"/>
    <col min="6145" max="6145" width="13" style="32" customWidth="1"/>
    <col min="6146" max="6149" width="9.140625" style="32"/>
    <col min="6150" max="6150" width="50.5703125" style="32" customWidth="1"/>
    <col min="6151" max="6151" width="13" style="32" customWidth="1"/>
    <col min="6152" max="6152" width="12.85546875" style="32" customWidth="1"/>
    <col min="6153" max="6153" width="18.5703125" style="32" customWidth="1"/>
    <col min="6154" max="6154" width="8.7109375" style="32" customWidth="1"/>
    <col min="6155" max="6155" width="1" style="32" customWidth="1"/>
    <col min="6156" max="6156" width="3" style="32" customWidth="1"/>
    <col min="6157" max="6157" width="8.5703125" style="32" customWidth="1"/>
    <col min="6158" max="6159" width="13.140625" style="32" customWidth="1"/>
    <col min="6160" max="6160" width="13" style="32" customWidth="1"/>
    <col min="6161" max="6164" width="9.140625" style="32" customWidth="1"/>
    <col min="6165" max="6400" width="9.140625" style="32"/>
    <col min="6401" max="6401" width="13" style="32" customWidth="1"/>
    <col min="6402" max="6405" width="9.140625" style="32"/>
    <col min="6406" max="6406" width="50.5703125" style="32" customWidth="1"/>
    <col min="6407" max="6407" width="13" style="32" customWidth="1"/>
    <col min="6408" max="6408" width="12.85546875" style="32" customWidth="1"/>
    <col min="6409" max="6409" width="18.5703125" style="32" customWidth="1"/>
    <col min="6410" max="6410" width="8.7109375" style="32" customWidth="1"/>
    <col min="6411" max="6411" width="1" style="32" customWidth="1"/>
    <col min="6412" max="6412" width="3" style="32" customWidth="1"/>
    <col min="6413" max="6413" width="8.5703125" style="32" customWidth="1"/>
    <col min="6414" max="6415" width="13.140625" style="32" customWidth="1"/>
    <col min="6416" max="6416" width="13" style="32" customWidth="1"/>
    <col min="6417" max="6420" width="9.140625" style="32" customWidth="1"/>
    <col min="6421" max="6656" width="9.140625" style="32"/>
    <col min="6657" max="6657" width="13" style="32" customWidth="1"/>
    <col min="6658" max="6661" width="9.140625" style="32"/>
    <col min="6662" max="6662" width="50.5703125" style="32" customWidth="1"/>
    <col min="6663" max="6663" width="13" style="32" customWidth="1"/>
    <col min="6664" max="6664" width="12.85546875" style="32" customWidth="1"/>
    <col min="6665" max="6665" width="18.5703125" style="32" customWidth="1"/>
    <col min="6666" max="6666" width="8.7109375" style="32" customWidth="1"/>
    <col min="6667" max="6667" width="1" style="32" customWidth="1"/>
    <col min="6668" max="6668" width="3" style="32" customWidth="1"/>
    <col min="6669" max="6669" width="8.5703125" style="32" customWidth="1"/>
    <col min="6670" max="6671" width="13.140625" style="32" customWidth="1"/>
    <col min="6672" max="6672" width="13" style="32" customWidth="1"/>
    <col min="6673" max="6676" width="9.140625" style="32" customWidth="1"/>
    <col min="6677" max="6912" width="9.140625" style="32"/>
    <col min="6913" max="6913" width="13" style="32" customWidth="1"/>
    <col min="6914" max="6917" width="9.140625" style="32"/>
    <col min="6918" max="6918" width="50.5703125" style="32" customWidth="1"/>
    <col min="6919" max="6919" width="13" style="32" customWidth="1"/>
    <col min="6920" max="6920" width="12.85546875" style="32" customWidth="1"/>
    <col min="6921" max="6921" width="18.5703125" style="32" customWidth="1"/>
    <col min="6922" max="6922" width="8.7109375" style="32" customWidth="1"/>
    <col min="6923" max="6923" width="1" style="32" customWidth="1"/>
    <col min="6924" max="6924" width="3" style="32" customWidth="1"/>
    <col min="6925" max="6925" width="8.5703125" style="32" customWidth="1"/>
    <col min="6926" max="6927" width="13.140625" style="32" customWidth="1"/>
    <col min="6928" max="6928" width="13" style="32" customWidth="1"/>
    <col min="6929" max="6932" width="9.140625" style="32" customWidth="1"/>
    <col min="6933" max="7168" width="9.140625" style="32"/>
    <col min="7169" max="7169" width="13" style="32" customWidth="1"/>
    <col min="7170" max="7173" width="9.140625" style="32"/>
    <col min="7174" max="7174" width="50.5703125" style="32" customWidth="1"/>
    <col min="7175" max="7175" width="13" style="32" customWidth="1"/>
    <col min="7176" max="7176" width="12.85546875" style="32" customWidth="1"/>
    <col min="7177" max="7177" width="18.5703125" style="32" customWidth="1"/>
    <col min="7178" max="7178" width="8.7109375" style="32" customWidth="1"/>
    <col min="7179" max="7179" width="1" style="32" customWidth="1"/>
    <col min="7180" max="7180" width="3" style="32" customWidth="1"/>
    <col min="7181" max="7181" width="8.5703125" style="32" customWidth="1"/>
    <col min="7182" max="7183" width="13.140625" style="32" customWidth="1"/>
    <col min="7184" max="7184" width="13" style="32" customWidth="1"/>
    <col min="7185" max="7188" width="9.140625" style="32" customWidth="1"/>
    <col min="7189" max="7424" width="9.140625" style="32"/>
    <col min="7425" max="7425" width="13" style="32" customWidth="1"/>
    <col min="7426" max="7429" width="9.140625" style="32"/>
    <col min="7430" max="7430" width="50.5703125" style="32" customWidth="1"/>
    <col min="7431" max="7431" width="13" style="32" customWidth="1"/>
    <col min="7432" max="7432" width="12.85546875" style="32" customWidth="1"/>
    <col min="7433" max="7433" width="18.5703125" style="32" customWidth="1"/>
    <col min="7434" max="7434" width="8.7109375" style="32" customWidth="1"/>
    <col min="7435" max="7435" width="1" style="32" customWidth="1"/>
    <col min="7436" max="7436" width="3" style="32" customWidth="1"/>
    <col min="7437" max="7437" width="8.5703125" style="32" customWidth="1"/>
    <col min="7438" max="7439" width="13.140625" style="32" customWidth="1"/>
    <col min="7440" max="7440" width="13" style="32" customWidth="1"/>
    <col min="7441" max="7444" width="9.140625" style="32" customWidth="1"/>
    <col min="7445" max="7680" width="9.140625" style="32"/>
    <col min="7681" max="7681" width="13" style="32" customWidth="1"/>
    <col min="7682" max="7685" width="9.140625" style="32"/>
    <col min="7686" max="7686" width="50.5703125" style="32" customWidth="1"/>
    <col min="7687" max="7687" width="13" style="32" customWidth="1"/>
    <col min="7688" max="7688" width="12.85546875" style="32" customWidth="1"/>
    <col min="7689" max="7689" width="18.5703125" style="32" customWidth="1"/>
    <col min="7690" max="7690" width="8.7109375" style="32" customWidth="1"/>
    <col min="7691" max="7691" width="1" style="32" customWidth="1"/>
    <col min="7692" max="7692" width="3" style="32" customWidth="1"/>
    <col min="7693" max="7693" width="8.5703125" style="32" customWidth="1"/>
    <col min="7694" max="7695" width="13.140625" style="32" customWidth="1"/>
    <col min="7696" max="7696" width="13" style="32" customWidth="1"/>
    <col min="7697" max="7700" width="9.140625" style="32" customWidth="1"/>
    <col min="7701" max="7936" width="9.140625" style="32"/>
    <col min="7937" max="7937" width="13" style="32" customWidth="1"/>
    <col min="7938" max="7941" width="9.140625" style="32"/>
    <col min="7942" max="7942" width="50.5703125" style="32" customWidth="1"/>
    <col min="7943" max="7943" width="13" style="32" customWidth="1"/>
    <col min="7944" max="7944" width="12.85546875" style="32" customWidth="1"/>
    <col min="7945" max="7945" width="18.5703125" style="32" customWidth="1"/>
    <col min="7946" max="7946" width="8.7109375" style="32" customWidth="1"/>
    <col min="7947" max="7947" width="1" style="32" customWidth="1"/>
    <col min="7948" max="7948" width="3" style="32" customWidth="1"/>
    <col min="7949" max="7949" width="8.5703125" style="32" customWidth="1"/>
    <col min="7950" max="7951" width="13.140625" style="32" customWidth="1"/>
    <col min="7952" max="7952" width="13" style="32" customWidth="1"/>
    <col min="7953" max="7956" width="9.140625" style="32" customWidth="1"/>
    <col min="7957" max="8192" width="9.140625" style="32"/>
    <col min="8193" max="8193" width="13" style="32" customWidth="1"/>
    <col min="8194" max="8197" width="9.140625" style="32"/>
    <col min="8198" max="8198" width="50.5703125" style="32" customWidth="1"/>
    <col min="8199" max="8199" width="13" style="32" customWidth="1"/>
    <col min="8200" max="8200" width="12.85546875" style="32" customWidth="1"/>
    <col min="8201" max="8201" width="18.5703125" style="32" customWidth="1"/>
    <col min="8202" max="8202" width="8.7109375" style="32" customWidth="1"/>
    <col min="8203" max="8203" width="1" style="32" customWidth="1"/>
    <col min="8204" max="8204" width="3" style="32" customWidth="1"/>
    <col min="8205" max="8205" width="8.5703125" style="32" customWidth="1"/>
    <col min="8206" max="8207" width="13.140625" style="32" customWidth="1"/>
    <col min="8208" max="8208" width="13" style="32" customWidth="1"/>
    <col min="8209" max="8212" width="9.140625" style="32" customWidth="1"/>
    <col min="8213" max="8448" width="9.140625" style="32"/>
    <col min="8449" max="8449" width="13" style="32" customWidth="1"/>
    <col min="8450" max="8453" width="9.140625" style="32"/>
    <col min="8454" max="8454" width="50.5703125" style="32" customWidth="1"/>
    <col min="8455" max="8455" width="13" style="32" customWidth="1"/>
    <col min="8456" max="8456" width="12.85546875" style="32" customWidth="1"/>
    <col min="8457" max="8457" width="18.5703125" style="32" customWidth="1"/>
    <col min="8458" max="8458" width="8.7109375" style="32" customWidth="1"/>
    <col min="8459" max="8459" width="1" style="32" customWidth="1"/>
    <col min="8460" max="8460" width="3" style="32" customWidth="1"/>
    <col min="8461" max="8461" width="8.5703125" style="32" customWidth="1"/>
    <col min="8462" max="8463" width="13.140625" style="32" customWidth="1"/>
    <col min="8464" max="8464" width="13" style="32" customWidth="1"/>
    <col min="8465" max="8468" width="9.140625" style="32" customWidth="1"/>
    <col min="8469" max="8704" width="9.140625" style="32"/>
    <col min="8705" max="8705" width="13" style="32" customWidth="1"/>
    <col min="8706" max="8709" width="9.140625" style="32"/>
    <col min="8710" max="8710" width="50.5703125" style="32" customWidth="1"/>
    <col min="8711" max="8711" width="13" style="32" customWidth="1"/>
    <col min="8712" max="8712" width="12.85546875" style="32" customWidth="1"/>
    <col min="8713" max="8713" width="18.5703125" style="32" customWidth="1"/>
    <col min="8714" max="8714" width="8.7109375" style="32" customWidth="1"/>
    <col min="8715" max="8715" width="1" style="32" customWidth="1"/>
    <col min="8716" max="8716" width="3" style="32" customWidth="1"/>
    <col min="8717" max="8717" width="8.5703125" style="32" customWidth="1"/>
    <col min="8718" max="8719" width="13.140625" style="32" customWidth="1"/>
    <col min="8720" max="8720" width="13" style="32" customWidth="1"/>
    <col min="8721" max="8724" width="9.140625" style="32" customWidth="1"/>
    <col min="8725" max="8960" width="9.140625" style="32"/>
    <col min="8961" max="8961" width="13" style="32" customWidth="1"/>
    <col min="8962" max="8965" width="9.140625" style="32"/>
    <col min="8966" max="8966" width="50.5703125" style="32" customWidth="1"/>
    <col min="8967" max="8967" width="13" style="32" customWidth="1"/>
    <col min="8968" max="8968" width="12.85546875" style="32" customWidth="1"/>
    <col min="8969" max="8969" width="18.5703125" style="32" customWidth="1"/>
    <col min="8970" max="8970" width="8.7109375" style="32" customWidth="1"/>
    <col min="8971" max="8971" width="1" style="32" customWidth="1"/>
    <col min="8972" max="8972" width="3" style="32" customWidth="1"/>
    <col min="8973" max="8973" width="8.5703125" style="32" customWidth="1"/>
    <col min="8974" max="8975" width="13.140625" style="32" customWidth="1"/>
    <col min="8976" max="8976" width="13" style="32" customWidth="1"/>
    <col min="8977" max="8980" width="9.140625" style="32" customWidth="1"/>
    <col min="8981" max="9216" width="9.140625" style="32"/>
    <col min="9217" max="9217" width="13" style="32" customWidth="1"/>
    <col min="9218" max="9221" width="9.140625" style="32"/>
    <col min="9222" max="9222" width="50.5703125" style="32" customWidth="1"/>
    <col min="9223" max="9223" width="13" style="32" customWidth="1"/>
    <col min="9224" max="9224" width="12.85546875" style="32" customWidth="1"/>
    <col min="9225" max="9225" width="18.5703125" style="32" customWidth="1"/>
    <col min="9226" max="9226" width="8.7109375" style="32" customWidth="1"/>
    <col min="9227" max="9227" width="1" style="32" customWidth="1"/>
    <col min="9228" max="9228" width="3" style="32" customWidth="1"/>
    <col min="9229" max="9229" width="8.5703125" style="32" customWidth="1"/>
    <col min="9230" max="9231" width="13.140625" style="32" customWidth="1"/>
    <col min="9232" max="9232" width="13" style="32" customWidth="1"/>
    <col min="9233" max="9236" width="9.140625" style="32" customWidth="1"/>
    <col min="9237" max="9472" width="9.140625" style="32"/>
    <col min="9473" max="9473" width="13" style="32" customWidth="1"/>
    <col min="9474" max="9477" width="9.140625" style="32"/>
    <col min="9478" max="9478" width="50.5703125" style="32" customWidth="1"/>
    <col min="9479" max="9479" width="13" style="32" customWidth="1"/>
    <col min="9480" max="9480" width="12.85546875" style="32" customWidth="1"/>
    <col min="9481" max="9481" width="18.5703125" style="32" customWidth="1"/>
    <col min="9482" max="9482" width="8.7109375" style="32" customWidth="1"/>
    <col min="9483" max="9483" width="1" style="32" customWidth="1"/>
    <col min="9484" max="9484" width="3" style="32" customWidth="1"/>
    <col min="9485" max="9485" width="8.5703125" style="32" customWidth="1"/>
    <col min="9486" max="9487" width="13.140625" style="32" customWidth="1"/>
    <col min="9488" max="9488" width="13" style="32" customWidth="1"/>
    <col min="9489" max="9492" width="9.140625" style="32" customWidth="1"/>
    <col min="9493" max="9728" width="9.140625" style="32"/>
    <col min="9729" max="9729" width="13" style="32" customWidth="1"/>
    <col min="9730" max="9733" width="9.140625" style="32"/>
    <col min="9734" max="9734" width="50.5703125" style="32" customWidth="1"/>
    <col min="9735" max="9735" width="13" style="32" customWidth="1"/>
    <col min="9736" max="9736" width="12.85546875" style="32" customWidth="1"/>
    <col min="9737" max="9737" width="18.5703125" style="32" customWidth="1"/>
    <col min="9738" max="9738" width="8.7109375" style="32" customWidth="1"/>
    <col min="9739" max="9739" width="1" style="32" customWidth="1"/>
    <col min="9740" max="9740" width="3" style="32" customWidth="1"/>
    <col min="9741" max="9741" width="8.5703125" style="32" customWidth="1"/>
    <col min="9742" max="9743" width="13.140625" style="32" customWidth="1"/>
    <col min="9744" max="9744" width="13" style="32" customWidth="1"/>
    <col min="9745" max="9748" width="9.140625" style="32" customWidth="1"/>
    <col min="9749" max="9984" width="9.140625" style="32"/>
    <col min="9985" max="9985" width="13" style="32" customWidth="1"/>
    <col min="9986" max="9989" width="9.140625" style="32"/>
    <col min="9990" max="9990" width="50.5703125" style="32" customWidth="1"/>
    <col min="9991" max="9991" width="13" style="32" customWidth="1"/>
    <col min="9992" max="9992" width="12.85546875" style="32" customWidth="1"/>
    <col min="9993" max="9993" width="18.5703125" style="32" customWidth="1"/>
    <col min="9994" max="9994" width="8.7109375" style="32" customWidth="1"/>
    <col min="9995" max="9995" width="1" style="32" customWidth="1"/>
    <col min="9996" max="9996" width="3" style="32" customWidth="1"/>
    <col min="9997" max="9997" width="8.5703125" style="32" customWidth="1"/>
    <col min="9998" max="9999" width="13.140625" style="32" customWidth="1"/>
    <col min="10000" max="10000" width="13" style="32" customWidth="1"/>
    <col min="10001" max="10004" width="9.140625" style="32" customWidth="1"/>
    <col min="10005" max="10240" width="9.140625" style="32"/>
    <col min="10241" max="10241" width="13" style="32" customWidth="1"/>
    <col min="10242" max="10245" width="9.140625" style="32"/>
    <col min="10246" max="10246" width="50.5703125" style="32" customWidth="1"/>
    <col min="10247" max="10247" width="13" style="32" customWidth="1"/>
    <col min="10248" max="10248" width="12.85546875" style="32" customWidth="1"/>
    <col min="10249" max="10249" width="18.5703125" style="32" customWidth="1"/>
    <col min="10250" max="10250" width="8.7109375" style="32" customWidth="1"/>
    <col min="10251" max="10251" width="1" style="32" customWidth="1"/>
    <col min="10252" max="10252" width="3" style="32" customWidth="1"/>
    <col min="10253" max="10253" width="8.5703125" style="32" customWidth="1"/>
    <col min="10254" max="10255" width="13.140625" style="32" customWidth="1"/>
    <col min="10256" max="10256" width="13" style="32" customWidth="1"/>
    <col min="10257" max="10260" width="9.140625" style="32" customWidth="1"/>
    <col min="10261" max="10496" width="9.140625" style="32"/>
    <col min="10497" max="10497" width="13" style="32" customWidth="1"/>
    <col min="10498" max="10501" width="9.140625" style="32"/>
    <col min="10502" max="10502" width="50.5703125" style="32" customWidth="1"/>
    <col min="10503" max="10503" width="13" style="32" customWidth="1"/>
    <col min="10504" max="10504" width="12.85546875" style="32" customWidth="1"/>
    <col min="10505" max="10505" width="18.5703125" style="32" customWidth="1"/>
    <col min="10506" max="10506" width="8.7109375" style="32" customWidth="1"/>
    <col min="10507" max="10507" width="1" style="32" customWidth="1"/>
    <col min="10508" max="10508" width="3" style="32" customWidth="1"/>
    <col min="10509" max="10509" width="8.5703125" style="32" customWidth="1"/>
    <col min="10510" max="10511" width="13.140625" style="32" customWidth="1"/>
    <col min="10512" max="10512" width="13" style="32" customWidth="1"/>
    <col min="10513" max="10516" width="9.140625" style="32" customWidth="1"/>
    <col min="10517" max="10752" width="9.140625" style="32"/>
    <col min="10753" max="10753" width="13" style="32" customWidth="1"/>
    <col min="10754" max="10757" width="9.140625" style="32"/>
    <col min="10758" max="10758" width="50.5703125" style="32" customWidth="1"/>
    <col min="10759" max="10759" width="13" style="32" customWidth="1"/>
    <col min="10760" max="10760" width="12.85546875" style="32" customWidth="1"/>
    <col min="10761" max="10761" width="18.5703125" style="32" customWidth="1"/>
    <col min="10762" max="10762" width="8.7109375" style="32" customWidth="1"/>
    <col min="10763" max="10763" width="1" style="32" customWidth="1"/>
    <col min="10764" max="10764" width="3" style="32" customWidth="1"/>
    <col min="10765" max="10765" width="8.5703125" style="32" customWidth="1"/>
    <col min="10766" max="10767" width="13.140625" style="32" customWidth="1"/>
    <col min="10768" max="10768" width="13" style="32" customWidth="1"/>
    <col min="10769" max="10772" width="9.140625" style="32" customWidth="1"/>
    <col min="10773" max="11008" width="9.140625" style="32"/>
    <col min="11009" max="11009" width="13" style="32" customWidth="1"/>
    <col min="11010" max="11013" width="9.140625" style="32"/>
    <col min="11014" max="11014" width="50.5703125" style="32" customWidth="1"/>
    <col min="11015" max="11015" width="13" style="32" customWidth="1"/>
    <col min="11016" max="11016" width="12.85546875" style="32" customWidth="1"/>
    <col min="11017" max="11017" width="18.5703125" style="32" customWidth="1"/>
    <col min="11018" max="11018" width="8.7109375" style="32" customWidth="1"/>
    <col min="11019" max="11019" width="1" style="32" customWidth="1"/>
    <col min="11020" max="11020" width="3" style="32" customWidth="1"/>
    <col min="11021" max="11021" width="8.5703125" style="32" customWidth="1"/>
    <col min="11022" max="11023" width="13.140625" style="32" customWidth="1"/>
    <col min="11024" max="11024" width="13" style="32" customWidth="1"/>
    <col min="11025" max="11028" width="9.140625" style="32" customWidth="1"/>
    <col min="11029" max="11264" width="9.140625" style="32"/>
    <col min="11265" max="11265" width="13" style="32" customWidth="1"/>
    <col min="11266" max="11269" width="9.140625" style="32"/>
    <col min="11270" max="11270" width="50.5703125" style="32" customWidth="1"/>
    <col min="11271" max="11271" width="13" style="32" customWidth="1"/>
    <col min="11272" max="11272" width="12.85546875" style="32" customWidth="1"/>
    <col min="11273" max="11273" width="18.5703125" style="32" customWidth="1"/>
    <col min="11274" max="11274" width="8.7109375" style="32" customWidth="1"/>
    <col min="11275" max="11275" width="1" style="32" customWidth="1"/>
    <col min="11276" max="11276" width="3" style="32" customWidth="1"/>
    <col min="11277" max="11277" width="8.5703125" style="32" customWidth="1"/>
    <col min="11278" max="11279" width="13.140625" style="32" customWidth="1"/>
    <col min="11280" max="11280" width="13" style="32" customWidth="1"/>
    <col min="11281" max="11284" width="9.140625" style="32" customWidth="1"/>
    <col min="11285" max="11520" width="9.140625" style="32"/>
    <col min="11521" max="11521" width="13" style="32" customWidth="1"/>
    <col min="11522" max="11525" width="9.140625" style="32"/>
    <col min="11526" max="11526" width="50.5703125" style="32" customWidth="1"/>
    <col min="11527" max="11527" width="13" style="32" customWidth="1"/>
    <col min="11528" max="11528" width="12.85546875" style="32" customWidth="1"/>
    <col min="11529" max="11529" width="18.5703125" style="32" customWidth="1"/>
    <col min="11530" max="11530" width="8.7109375" style="32" customWidth="1"/>
    <col min="11531" max="11531" width="1" style="32" customWidth="1"/>
    <col min="11532" max="11532" width="3" style="32" customWidth="1"/>
    <col min="11533" max="11533" width="8.5703125" style="32" customWidth="1"/>
    <col min="11534" max="11535" width="13.140625" style="32" customWidth="1"/>
    <col min="11536" max="11536" width="13" style="32" customWidth="1"/>
    <col min="11537" max="11540" width="9.140625" style="32" customWidth="1"/>
    <col min="11541" max="11776" width="9.140625" style="32"/>
    <col min="11777" max="11777" width="13" style="32" customWidth="1"/>
    <col min="11778" max="11781" width="9.140625" style="32"/>
    <col min="11782" max="11782" width="50.5703125" style="32" customWidth="1"/>
    <col min="11783" max="11783" width="13" style="32" customWidth="1"/>
    <col min="11784" max="11784" width="12.85546875" style="32" customWidth="1"/>
    <col min="11785" max="11785" width="18.5703125" style="32" customWidth="1"/>
    <col min="11786" max="11786" width="8.7109375" style="32" customWidth="1"/>
    <col min="11787" max="11787" width="1" style="32" customWidth="1"/>
    <col min="11788" max="11788" width="3" style="32" customWidth="1"/>
    <col min="11789" max="11789" width="8.5703125" style="32" customWidth="1"/>
    <col min="11790" max="11791" width="13.140625" style="32" customWidth="1"/>
    <col min="11792" max="11792" width="13" style="32" customWidth="1"/>
    <col min="11793" max="11796" width="9.140625" style="32" customWidth="1"/>
    <col min="11797" max="12032" width="9.140625" style="32"/>
    <col min="12033" max="12033" width="13" style="32" customWidth="1"/>
    <col min="12034" max="12037" width="9.140625" style="32"/>
    <col min="12038" max="12038" width="50.5703125" style="32" customWidth="1"/>
    <col min="12039" max="12039" width="13" style="32" customWidth="1"/>
    <col min="12040" max="12040" width="12.85546875" style="32" customWidth="1"/>
    <col min="12041" max="12041" width="18.5703125" style="32" customWidth="1"/>
    <col min="12042" max="12042" width="8.7109375" style="32" customWidth="1"/>
    <col min="12043" max="12043" width="1" style="32" customWidth="1"/>
    <col min="12044" max="12044" width="3" style="32" customWidth="1"/>
    <col min="12045" max="12045" width="8.5703125" style="32" customWidth="1"/>
    <col min="12046" max="12047" width="13.140625" style="32" customWidth="1"/>
    <col min="12048" max="12048" width="13" style="32" customWidth="1"/>
    <col min="12049" max="12052" width="9.140625" style="32" customWidth="1"/>
    <col min="12053" max="12288" width="9.140625" style="32"/>
    <col min="12289" max="12289" width="13" style="32" customWidth="1"/>
    <col min="12290" max="12293" width="9.140625" style="32"/>
    <col min="12294" max="12294" width="50.5703125" style="32" customWidth="1"/>
    <col min="12295" max="12295" width="13" style="32" customWidth="1"/>
    <col min="12296" max="12296" width="12.85546875" style="32" customWidth="1"/>
    <col min="12297" max="12297" width="18.5703125" style="32" customWidth="1"/>
    <col min="12298" max="12298" width="8.7109375" style="32" customWidth="1"/>
    <col min="12299" max="12299" width="1" style="32" customWidth="1"/>
    <col min="12300" max="12300" width="3" style="32" customWidth="1"/>
    <col min="12301" max="12301" width="8.5703125" style="32" customWidth="1"/>
    <col min="12302" max="12303" width="13.140625" style="32" customWidth="1"/>
    <col min="12304" max="12304" width="13" style="32" customWidth="1"/>
    <col min="12305" max="12308" width="9.140625" style="32" customWidth="1"/>
    <col min="12309" max="12544" width="9.140625" style="32"/>
    <col min="12545" max="12545" width="13" style="32" customWidth="1"/>
    <col min="12546" max="12549" width="9.140625" style="32"/>
    <col min="12550" max="12550" width="50.5703125" style="32" customWidth="1"/>
    <col min="12551" max="12551" width="13" style="32" customWidth="1"/>
    <col min="12552" max="12552" width="12.85546875" style="32" customWidth="1"/>
    <col min="12553" max="12553" width="18.5703125" style="32" customWidth="1"/>
    <col min="12554" max="12554" width="8.7109375" style="32" customWidth="1"/>
    <col min="12555" max="12555" width="1" style="32" customWidth="1"/>
    <col min="12556" max="12556" width="3" style="32" customWidth="1"/>
    <col min="12557" max="12557" width="8.5703125" style="32" customWidth="1"/>
    <col min="12558" max="12559" width="13.140625" style="32" customWidth="1"/>
    <col min="12560" max="12560" width="13" style="32" customWidth="1"/>
    <col min="12561" max="12564" width="9.140625" style="32" customWidth="1"/>
    <col min="12565" max="12800" width="9.140625" style="32"/>
    <col min="12801" max="12801" width="13" style="32" customWidth="1"/>
    <col min="12802" max="12805" width="9.140625" style="32"/>
    <col min="12806" max="12806" width="50.5703125" style="32" customWidth="1"/>
    <col min="12807" max="12807" width="13" style="32" customWidth="1"/>
    <col min="12808" max="12808" width="12.85546875" style="32" customWidth="1"/>
    <col min="12809" max="12809" width="18.5703125" style="32" customWidth="1"/>
    <col min="12810" max="12810" width="8.7109375" style="32" customWidth="1"/>
    <col min="12811" max="12811" width="1" style="32" customWidth="1"/>
    <col min="12812" max="12812" width="3" style="32" customWidth="1"/>
    <col min="12813" max="12813" width="8.5703125" style="32" customWidth="1"/>
    <col min="12814" max="12815" width="13.140625" style="32" customWidth="1"/>
    <col min="12816" max="12816" width="13" style="32" customWidth="1"/>
    <col min="12817" max="12820" width="9.140625" style="32" customWidth="1"/>
    <col min="12821" max="13056" width="9.140625" style="32"/>
    <col min="13057" max="13057" width="13" style="32" customWidth="1"/>
    <col min="13058" max="13061" width="9.140625" style="32"/>
    <col min="13062" max="13062" width="50.5703125" style="32" customWidth="1"/>
    <col min="13063" max="13063" width="13" style="32" customWidth="1"/>
    <col min="13064" max="13064" width="12.85546875" style="32" customWidth="1"/>
    <col min="13065" max="13065" width="18.5703125" style="32" customWidth="1"/>
    <col min="13066" max="13066" width="8.7109375" style="32" customWidth="1"/>
    <col min="13067" max="13067" width="1" style="32" customWidth="1"/>
    <col min="13068" max="13068" width="3" style="32" customWidth="1"/>
    <col min="13069" max="13069" width="8.5703125" style="32" customWidth="1"/>
    <col min="13070" max="13071" width="13.140625" style="32" customWidth="1"/>
    <col min="13072" max="13072" width="13" style="32" customWidth="1"/>
    <col min="13073" max="13076" width="9.140625" style="32" customWidth="1"/>
    <col min="13077" max="13312" width="9.140625" style="32"/>
    <col min="13313" max="13313" width="13" style="32" customWidth="1"/>
    <col min="13314" max="13317" width="9.140625" style="32"/>
    <col min="13318" max="13318" width="50.5703125" style="32" customWidth="1"/>
    <col min="13319" max="13319" width="13" style="32" customWidth="1"/>
    <col min="13320" max="13320" width="12.85546875" style="32" customWidth="1"/>
    <col min="13321" max="13321" width="18.5703125" style="32" customWidth="1"/>
    <col min="13322" max="13322" width="8.7109375" style="32" customWidth="1"/>
    <col min="13323" max="13323" width="1" style="32" customWidth="1"/>
    <col min="13324" max="13324" width="3" style="32" customWidth="1"/>
    <col min="13325" max="13325" width="8.5703125" style="32" customWidth="1"/>
    <col min="13326" max="13327" width="13.140625" style="32" customWidth="1"/>
    <col min="13328" max="13328" width="13" style="32" customWidth="1"/>
    <col min="13329" max="13332" width="9.140625" style="32" customWidth="1"/>
    <col min="13333" max="13568" width="9.140625" style="32"/>
    <col min="13569" max="13569" width="13" style="32" customWidth="1"/>
    <col min="13570" max="13573" width="9.140625" style="32"/>
    <col min="13574" max="13574" width="50.5703125" style="32" customWidth="1"/>
    <col min="13575" max="13575" width="13" style="32" customWidth="1"/>
    <col min="13576" max="13576" width="12.85546875" style="32" customWidth="1"/>
    <col min="13577" max="13577" width="18.5703125" style="32" customWidth="1"/>
    <col min="13578" max="13578" width="8.7109375" style="32" customWidth="1"/>
    <col min="13579" max="13579" width="1" style="32" customWidth="1"/>
    <col min="13580" max="13580" width="3" style="32" customWidth="1"/>
    <col min="13581" max="13581" width="8.5703125" style="32" customWidth="1"/>
    <col min="13582" max="13583" width="13.140625" style="32" customWidth="1"/>
    <col min="13584" max="13584" width="13" style="32" customWidth="1"/>
    <col min="13585" max="13588" width="9.140625" style="32" customWidth="1"/>
    <col min="13589" max="13824" width="9.140625" style="32"/>
    <col min="13825" max="13825" width="13" style="32" customWidth="1"/>
    <col min="13826" max="13829" width="9.140625" style="32"/>
    <col min="13830" max="13830" width="50.5703125" style="32" customWidth="1"/>
    <col min="13831" max="13831" width="13" style="32" customWidth="1"/>
    <col min="13832" max="13832" width="12.85546875" style="32" customWidth="1"/>
    <col min="13833" max="13833" width="18.5703125" style="32" customWidth="1"/>
    <col min="13834" max="13834" width="8.7109375" style="32" customWidth="1"/>
    <col min="13835" max="13835" width="1" style="32" customWidth="1"/>
    <col min="13836" max="13836" width="3" style="32" customWidth="1"/>
    <col min="13837" max="13837" width="8.5703125" style="32" customWidth="1"/>
    <col min="13838" max="13839" width="13.140625" style="32" customWidth="1"/>
    <col min="13840" max="13840" width="13" style="32" customWidth="1"/>
    <col min="13841" max="13844" width="9.140625" style="32" customWidth="1"/>
    <col min="13845" max="14080" width="9.140625" style="32"/>
    <col min="14081" max="14081" width="13" style="32" customWidth="1"/>
    <col min="14082" max="14085" width="9.140625" style="32"/>
    <col min="14086" max="14086" width="50.5703125" style="32" customWidth="1"/>
    <col min="14087" max="14087" width="13" style="32" customWidth="1"/>
    <col min="14088" max="14088" width="12.85546875" style="32" customWidth="1"/>
    <col min="14089" max="14089" width="18.5703125" style="32" customWidth="1"/>
    <col min="14090" max="14090" width="8.7109375" style="32" customWidth="1"/>
    <col min="14091" max="14091" width="1" style="32" customWidth="1"/>
    <col min="14092" max="14092" width="3" style="32" customWidth="1"/>
    <col min="14093" max="14093" width="8.5703125" style="32" customWidth="1"/>
    <col min="14094" max="14095" width="13.140625" style="32" customWidth="1"/>
    <col min="14096" max="14096" width="13" style="32" customWidth="1"/>
    <col min="14097" max="14100" width="9.140625" style="32" customWidth="1"/>
    <col min="14101" max="14336" width="9.140625" style="32"/>
    <col min="14337" max="14337" width="13" style="32" customWidth="1"/>
    <col min="14338" max="14341" width="9.140625" style="32"/>
    <col min="14342" max="14342" width="50.5703125" style="32" customWidth="1"/>
    <col min="14343" max="14343" width="13" style="32" customWidth="1"/>
    <col min="14344" max="14344" width="12.85546875" style="32" customWidth="1"/>
    <col min="14345" max="14345" width="18.5703125" style="32" customWidth="1"/>
    <col min="14346" max="14346" width="8.7109375" style="32" customWidth="1"/>
    <col min="14347" max="14347" width="1" style="32" customWidth="1"/>
    <col min="14348" max="14348" width="3" style="32" customWidth="1"/>
    <col min="14349" max="14349" width="8.5703125" style="32" customWidth="1"/>
    <col min="14350" max="14351" width="13.140625" style="32" customWidth="1"/>
    <col min="14352" max="14352" width="13" style="32" customWidth="1"/>
    <col min="14353" max="14356" width="9.140625" style="32" customWidth="1"/>
    <col min="14357" max="14592" width="9.140625" style="32"/>
    <col min="14593" max="14593" width="13" style="32" customWidth="1"/>
    <col min="14594" max="14597" width="9.140625" style="32"/>
    <col min="14598" max="14598" width="50.5703125" style="32" customWidth="1"/>
    <col min="14599" max="14599" width="13" style="32" customWidth="1"/>
    <col min="14600" max="14600" width="12.85546875" style="32" customWidth="1"/>
    <col min="14601" max="14601" width="18.5703125" style="32" customWidth="1"/>
    <col min="14602" max="14602" width="8.7109375" style="32" customWidth="1"/>
    <col min="14603" max="14603" width="1" style="32" customWidth="1"/>
    <col min="14604" max="14604" width="3" style="32" customWidth="1"/>
    <col min="14605" max="14605" width="8.5703125" style="32" customWidth="1"/>
    <col min="14606" max="14607" width="13.140625" style="32" customWidth="1"/>
    <col min="14608" max="14608" width="13" style="32" customWidth="1"/>
    <col min="14609" max="14612" width="9.140625" style="32" customWidth="1"/>
    <col min="14613" max="14848" width="9.140625" style="32"/>
    <col min="14849" max="14849" width="13" style="32" customWidth="1"/>
    <col min="14850" max="14853" width="9.140625" style="32"/>
    <col min="14854" max="14854" width="50.5703125" style="32" customWidth="1"/>
    <col min="14855" max="14855" width="13" style="32" customWidth="1"/>
    <col min="14856" max="14856" width="12.85546875" style="32" customWidth="1"/>
    <col min="14857" max="14857" width="18.5703125" style="32" customWidth="1"/>
    <col min="14858" max="14858" width="8.7109375" style="32" customWidth="1"/>
    <col min="14859" max="14859" width="1" style="32" customWidth="1"/>
    <col min="14860" max="14860" width="3" style="32" customWidth="1"/>
    <col min="14861" max="14861" width="8.5703125" style="32" customWidth="1"/>
    <col min="14862" max="14863" width="13.140625" style="32" customWidth="1"/>
    <col min="14864" max="14864" width="13" style="32" customWidth="1"/>
    <col min="14865" max="14868" width="9.140625" style="32" customWidth="1"/>
    <col min="14869" max="15104" width="9.140625" style="32"/>
    <col min="15105" max="15105" width="13" style="32" customWidth="1"/>
    <col min="15106" max="15109" width="9.140625" style="32"/>
    <col min="15110" max="15110" width="50.5703125" style="32" customWidth="1"/>
    <col min="15111" max="15111" width="13" style="32" customWidth="1"/>
    <col min="15112" max="15112" width="12.85546875" style="32" customWidth="1"/>
    <col min="15113" max="15113" width="18.5703125" style="32" customWidth="1"/>
    <col min="15114" max="15114" width="8.7109375" style="32" customWidth="1"/>
    <col min="15115" max="15115" width="1" style="32" customWidth="1"/>
    <col min="15116" max="15116" width="3" style="32" customWidth="1"/>
    <col min="15117" max="15117" width="8.5703125" style="32" customWidth="1"/>
    <col min="15118" max="15119" width="13.140625" style="32" customWidth="1"/>
    <col min="15120" max="15120" width="13" style="32" customWidth="1"/>
    <col min="15121" max="15124" width="9.140625" style="32" customWidth="1"/>
    <col min="15125" max="15360" width="9.140625" style="32"/>
    <col min="15361" max="15361" width="13" style="32" customWidth="1"/>
    <col min="15362" max="15365" width="9.140625" style="32"/>
    <col min="15366" max="15366" width="50.5703125" style="32" customWidth="1"/>
    <col min="15367" max="15367" width="13" style="32" customWidth="1"/>
    <col min="15368" max="15368" width="12.85546875" style="32" customWidth="1"/>
    <col min="15369" max="15369" width="18.5703125" style="32" customWidth="1"/>
    <col min="15370" max="15370" width="8.7109375" style="32" customWidth="1"/>
    <col min="15371" max="15371" width="1" style="32" customWidth="1"/>
    <col min="15372" max="15372" width="3" style="32" customWidth="1"/>
    <col min="15373" max="15373" width="8.5703125" style="32" customWidth="1"/>
    <col min="15374" max="15375" width="13.140625" style="32" customWidth="1"/>
    <col min="15376" max="15376" width="13" style="32" customWidth="1"/>
    <col min="15377" max="15380" width="9.140625" style="32" customWidth="1"/>
    <col min="15381" max="15616" width="9.140625" style="32"/>
    <col min="15617" max="15617" width="13" style="32" customWidth="1"/>
    <col min="15618" max="15621" width="9.140625" style="32"/>
    <col min="15622" max="15622" width="50.5703125" style="32" customWidth="1"/>
    <col min="15623" max="15623" width="13" style="32" customWidth="1"/>
    <col min="15624" max="15624" width="12.85546875" style="32" customWidth="1"/>
    <col min="15625" max="15625" width="18.5703125" style="32" customWidth="1"/>
    <col min="15626" max="15626" width="8.7109375" style="32" customWidth="1"/>
    <col min="15627" max="15627" width="1" style="32" customWidth="1"/>
    <col min="15628" max="15628" width="3" style="32" customWidth="1"/>
    <col min="15629" max="15629" width="8.5703125" style="32" customWidth="1"/>
    <col min="15630" max="15631" width="13.140625" style="32" customWidth="1"/>
    <col min="15632" max="15632" width="13" style="32" customWidth="1"/>
    <col min="15633" max="15636" width="9.140625" style="32" customWidth="1"/>
    <col min="15637" max="15872" width="9.140625" style="32"/>
    <col min="15873" max="15873" width="13" style="32" customWidth="1"/>
    <col min="15874" max="15877" width="9.140625" style="32"/>
    <col min="15878" max="15878" width="50.5703125" style="32" customWidth="1"/>
    <col min="15879" max="15879" width="13" style="32" customWidth="1"/>
    <col min="15880" max="15880" width="12.85546875" style="32" customWidth="1"/>
    <col min="15881" max="15881" width="18.5703125" style="32" customWidth="1"/>
    <col min="15882" max="15882" width="8.7109375" style="32" customWidth="1"/>
    <col min="15883" max="15883" width="1" style="32" customWidth="1"/>
    <col min="15884" max="15884" width="3" style="32" customWidth="1"/>
    <col min="15885" max="15885" width="8.5703125" style="32" customWidth="1"/>
    <col min="15886" max="15887" width="13.140625" style="32" customWidth="1"/>
    <col min="15888" max="15888" width="13" style="32" customWidth="1"/>
    <col min="15889" max="15892" width="9.140625" style="32" customWidth="1"/>
    <col min="15893" max="16128" width="9.140625" style="32"/>
    <col min="16129" max="16129" width="13" style="32" customWidth="1"/>
    <col min="16130" max="16133" width="9.140625" style="32"/>
    <col min="16134" max="16134" width="50.5703125" style="32" customWidth="1"/>
    <col min="16135" max="16135" width="13" style="32" customWidth="1"/>
    <col min="16136" max="16136" width="12.85546875" style="32" customWidth="1"/>
    <col min="16137" max="16137" width="18.5703125" style="32" customWidth="1"/>
    <col min="16138" max="16138" width="8.7109375" style="32" customWidth="1"/>
    <col min="16139" max="16139" width="1" style="32" customWidth="1"/>
    <col min="16140" max="16140" width="3" style="32" customWidth="1"/>
    <col min="16141" max="16141" width="8.5703125" style="32" customWidth="1"/>
    <col min="16142" max="16143" width="13.140625" style="32" customWidth="1"/>
    <col min="16144" max="16144" width="13" style="32" customWidth="1"/>
    <col min="16145" max="16148" width="9.140625" style="32" customWidth="1"/>
    <col min="16149" max="16384" width="9.140625" style="32"/>
  </cols>
  <sheetData>
    <row r="1" spans="1:20" ht="19.5" customHeight="1" x14ac:dyDescent="0.3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22"/>
      <c r="M1" s="222"/>
      <c r="N1" s="222"/>
      <c r="O1" s="222"/>
      <c r="P1" s="222"/>
    </row>
    <row r="2" spans="1:20" ht="19.5" customHeight="1" x14ac:dyDescent="0.3">
      <c r="A2" s="187" t="s">
        <v>1</v>
      </c>
      <c r="B2" s="188"/>
      <c r="C2" s="188"/>
      <c r="D2" s="223"/>
      <c r="E2" s="223"/>
      <c r="F2" s="223"/>
      <c r="G2" s="223"/>
      <c r="H2" s="192" t="s">
        <v>2</v>
      </c>
      <c r="I2" s="193"/>
      <c r="J2" s="193"/>
      <c r="K2" s="193"/>
      <c r="L2" s="224"/>
      <c r="M2" s="224"/>
      <c r="N2" s="224"/>
      <c r="O2" s="224"/>
      <c r="P2" s="224"/>
    </row>
    <row r="3" spans="1:20" ht="19.5" customHeight="1" x14ac:dyDescent="0.3">
      <c r="A3" s="187" t="s">
        <v>3</v>
      </c>
      <c r="B3" s="188"/>
      <c r="C3" s="188"/>
      <c r="D3" s="223"/>
      <c r="E3" s="223"/>
      <c r="F3" s="223"/>
      <c r="G3" s="223"/>
      <c r="H3" s="193"/>
      <c r="I3" s="193"/>
      <c r="J3" s="193"/>
      <c r="K3" s="193"/>
      <c r="L3" s="224"/>
      <c r="M3" s="224"/>
      <c r="N3" s="224"/>
      <c r="O3" s="224"/>
      <c r="P3" s="224"/>
    </row>
    <row r="4" spans="1:20" ht="19.5" customHeight="1" x14ac:dyDescent="0.3">
      <c r="A4" s="187" t="s">
        <v>4</v>
      </c>
      <c r="B4" s="188"/>
      <c r="C4" s="188"/>
      <c r="D4" s="223"/>
      <c r="E4" s="223"/>
      <c r="F4" s="223"/>
      <c r="G4" s="223"/>
      <c r="H4" s="193"/>
      <c r="I4" s="193"/>
      <c r="J4" s="193"/>
      <c r="K4" s="193"/>
      <c r="L4" s="224"/>
      <c r="M4" s="224"/>
      <c r="N4" s="224"/>
      <c r="O4" s="224"/>
      <c r="P4" s="224"/>
    </row>
    <row r="5" spans="1:20" ht="19.5" customHeight="1" thickBot="1" x14ac:dyDescent="0.35">
      <c r="A5" s="194" t="s">
        <v>5</v>
      </c>
      <c r="B5" s="194"/>
      <c r="C5" s="194"/>
      <c r="D5" s="194"/>
      <c r="E5" s="194"/>
      <c r="F5" s="194"/>
      <c r="G5" s="194"/>
      <c r="H5" s="225"/>
      <c r="I5" s="225"/>
      <c r="J5" s="225"/>
      <c r="K5" s="225"/>
      <c r="L5" s="226"/>
      <c r="M5" s="226"/>
      <c r="N5" s="226"/>
      <c r="O5" s="226"/>
      <c r="P5" s="226"/>
    </row>
    <row r="6" spans="1:20" s="39" customFormat="1" ht="78" customHeight="1" x14ac:dyDescent="0.3">
      <c r="A6" s="227" t="s">
        <v>6</v>
      </c>
      <c r="B6" s="228"/>
      <c r="C6" s="228"/>
      <c r="D6" s="228"/>
      <c r="E6" s="228"/>
      <c r="F6" s="228"/>
      <c r="G6" s="75" t="s">
        <v>7</v>
      </c>
      <c r="H6" s="75" t="s">
        <v>8</v>
      </c>
      <c r="I6" s="75" t="s">
        <v>31</v>
      </c>
      <c r="J6" s="228" t="s">
        <v>32</v>
      </c>
      <c r="K6" s="228"/>
      <c r="L6" s="228" t="s">
        <v>33</v>
      </c>
      <c r="M6" s="228"/>
      <c r="N6" s="76" t="s">
        <v>9</v>
      </c>
      <c r="O6" s="77" t="s">
        <v>10</v>
      </c>
      <c r="P6" s="78" t="s">
        <v>11</v>
      </c>
      <c r="Q6" s="37"/>
      <c r="R6" s="38" t="s">
        <v>34</v>
      </c>
      <c r="S6" s="38" t="s">
        <v>35</v>
      </c>
      <c r="T6" s="38" t="s">
        <v>36</v>
      </c>
    </row>
    <row r="7" spans="1:20" ht="24.75" customHeight="1" x14ac:dyDescent="0.3">
      <c r="A7" s="211" t="s">
        <v>37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87"/>
      <c r="Q7" s="41"/>
    </row>
    <row r="8" spans="1:20" ht="24.75" customHeight="1" x14ac:dyDescent="0.3">
      <c r="A8" s="239" t="s">
        <v>58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88"/>
      <c r="Q8" s="41"/>
    </row>
    <row r="9" spans="1:20" ht="24.75" customHeight="1" x14ac:dyDescent="0.3">
      <c r="A9" s="217" t="s">
        <v>59</v>
      </c>
      <c r="B9" s="218"/>
      <c r="C9" s="218"/>
      <c r="D9" s="218"/>
      <c r="E9" s="218"/>
      <c r="F9" s="218"/>
      <c r="G9" s="66">
        <v>72631450</v>
      </c>
      <c r="H9" s="66" t="s">
        <v>22</v>
      </c>
      <c r="I9" s="66" t="s">
        <v>56</v>
      </c>
      <c r="J9" s="219">
        <v>300</v>
      </c>
      <c r="K9" s="219"/>
      <c r="L9" s="216">
        <v>15</v>
      </c>
      <c r="M9" s="216"/>
      <c r="N9" s="48">
        <v>4.5</v>
      </c>
      <c r="O9" s="42">
        <v>48</v>
      </c>
      <c r="P9" s="60"/>
      <c r="Q9" s="41"/>
      <c r="R9" s="33">
        <f>P9*N9</f>
        <v>0</v>
      </c>
      <c r="S9" s="33">
        <f>P9*0.035</f>
        <v>0</v>
      </c>
      <c r="T9" s="33">
        <f>P9/48</f>
        <v>0</v>
      </c>
    </row>
    <row r="10" spans="1:20" ht="24.75" customHeight="1" thickBot="1" x14ac:dyDescent="0.35">
      <c r="A10" s="220" t="s">
        <v>60</v>
      </c>
      <c r="B10" s="221"/>
      <c r="C10" s="221"/>
      <c r="D10" s="221"/>
      <c r="E10" s="221"/>
      <c r="F10" s="221"/>
      <c r="G10" s="66">
        <v>72621450</v>
      </c>
      <c r="H10" s="66" t="s">
        <v>22</v>
      </c>
      <c r="I10" s="66" t="s">
        <v>56</v>
      </c>
      <c r="J10" s="219">
        <v>300</v>
      </c>
      <c r="K10" s="219"/>
      <c r="L10" s="216">
        <v>15</v>
      </c>
      <c r="M10" s="216"/>
      <c r="N10" s="48">
        <v>4.5</v>
      </c>
      <c r="O10" s="42">
        <v>48</v>
      </c>
      <c r="P10" s="60"/>
      <c r="Q10" s="41"/>
      <c r="R10" s="33">
        <f>P10*N10</f>
        <v>0</v>
      </c>
      <c r="S10" s="33">
        <f>P10*0.035</f>
        <v>0</v>
      </c>
      <c r="T10" s="33">
        <f t="shared" ref="T10" si="0">P10/48</f>
        <v>0</v>
      </c>
    </row>
    <row r="11" spans="1:20" ht="24.75" customHeight="1" x14ac:dyDescent="0.3">
      <c r="A11" s="241" t="s">
        <v>61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64"/>
      <c r="Q11" s="41"/>
    </row>
    <row r="12" spans="1:20" ht="24.75" customHeight="1" x14ac:dyDescent="0.3">
      <c r="A12" s="213" t="s">
        <v>24</v>
      </c>
      <c r="B12" s="214"/>
      <c r="C12" s="214"/>
      <c r="D12" s="214"/>
      <c r="E12" s="214"/>
      <c r="F12" s="214"/>
      <c r="G12" s="65">
        <v>75621450</v>
      </c>
      <c r="H12" s="65" t="s">
        <v>22</v>
      </c>
      <c r="I12" s="65" t="s">
        <v>56</v>
      </c>
      <c r="J12" s="215">
        <v>300</v>
      </c>
      <c r="K12" s="215"/>
      <c r="L12" s="216">
        <v>15</v>
      </c>
      <c r="M12" s="216"/>
      <c r="N12" s="49">
        <f>L12*0.3</f>
        <v>4.5</v>
      </c>
      <c r="O12" s="42">
        <v>48</v>
      </c>
      <c r="P12" s="63"/>
      <c r="Q12" s="41"/>
      <c r="R12" s="33">
        <f>P12*N12</f>
        <v>0</v>
      </c>
      <c r="S12" s="33">
        <f>P12*0.035</f>
        <v>0</v>
      </c>
      <c r="T12" s="33">
        <f t="shared" ref="T12:T14" si="1">P12/48</f>
        <v>0</v>
      </c>
    </row>
    <row r="13" spans="1:20" ht="24.75" customHeight="1" x14ac:dyDescent="0.3">
      <c r="A13" s="213" t="s">
        <v>62</v>
      </c>
      <c r="B13" s="214"/>
      <c r="C13" s="214"/>
      <c r="D13" s="214"/>
      <c r="E13" s="214"/>
      <c r="F13" s="214"/>
      <c r="G13" s="65">
        <v>75611450</v>
      </c>
      <c r="H13" s="65" t="s">
        <v>22</v>
      </c>
      <c r="I13" s="65" t="s">
        <v>56</v>
      </c>
      <c r="J13" s="215">
        <v>300</v>
      </c>
      <c r="K13" s="215"/>
      <c r="L13" s="216">
        <v>15</v>
      </c>
      <c r="M13" s="216"/>
      <c r="N13" s="49">
        <f>L13*0.3</f>
        <v>4.5</v>
      </c>
      <c r="O13" s="42">
        <v>48</v>
      </c>
      <c r="P13" s="63"/>
      <c r="Q13" s="41"/>
      <c r="R13" s="33">
        <f>P13*N13</f>
        <v>0</v>
      </c>
      <c r="S13" s="33">
        <f>P13*0.035</f>
        <v>0</v>
      </c>
      <c r="T13" s="33">
        <f t="shared" si="1"/>
        <v>0</v>
      </c>
    </row>
    <row r="14" spans="1:20" ht="24.75" customHeight="1" x14ac:dyDescent="0.3">
      <c r="A14" s="213" t="s">
        <v>63</v>
      </c>
      <c r="B14" s="214"/>
      <c r="C14" s="214"/>
      <c r="D14" s="214"/>
      <c r="E14" s="214"/>
      <c r="F14" s="214"/>
      <c r="G14" s="65">
        <v>75601450</v>
      </c>
      <c r="H14" s="65" t="s">
        <v>22</v>
      </c>
      <c r="I14" s="65" t="s">
        <v>56</v>
      </c>
      <c r="J14" s="215">
        <v>300</v>
      </c>
      <c r="K14" s="215"/>
      <c r="L14" s="216">
        <v>15</v>
      </c>
      <c r="M14" s="216"/>
      <c r="N14" s="49">
        <f>L14*0.3</f>
        <v>4.5</v>
      </c>
      <c r="O14" s="42">
        <v>48</v>
      </c>
      <c r="P14" s="63"/>
      <c r="Q14" s="41"/>
      <c r="R14" s="33">
        <f>P14*N14</f>
        <v>0</v>
      </c>
      <c r="S14" s="33">
        <f>P14*0.035</f>
        <v>0</v>
      </c>
      <c r="T14" s="33">
        <f t="shared" si="1"/>
        <v>0</v>
      </c>
    </row>
    <row r="15" spans="1:20" ht="24.75" customHeight="1" x14ac:dyDescent="0.3">
      <c r="A15" s="211" t="s">
        <v>68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87"/>
      <c r="Q15" s="41"/>
    </row>
    <row r="16" spans="1:20" customFormat="1" ht="33.75" customHeight="1" x14ac:dyDescent="0.25">
      <c r="A16" s="206" t="s">
        <v>94</v>
      </c>
      <c r="B16" s="207"/>
      <c r="C16" s="207"/>
      <c r="D16" s="207"/>
      <c r="E16" s="207"/>
      <c r="F16" s="208"/>
      <c r="G16" s="102">
        <v>75092794</v>
      </c>
      <c r="H16" s="102" t="s">
        <v>22</v>
      </c>
      <c r="I16" s="102" t="s">
        <v>41</v>
      </c>
      <c r="J16" s="209">
        <v>210</v>
      </c>
      <c r="K16" s="210"/>
      <c r="L16" s="204">
        <v>9</v>
      </c>
      <c r="M16" s="205"/>
      <c r="N16" s="72">
        <v>1.89</v>
      </c>
      <c r="O16" s="42">
        <v>84</v>
      </c>
      <c r="P16" s="60"/>
      <c r="R16" s="74">
        <f>P16*N16</f>
        <v>0</v>
      </c>
      <c r="S16" s="74">
        <f>R16*0.019</f>
        <v>0</v>
      </c>
      <c r="T16" s="74">
        <f>P16/84</f>
        <v>0</v>
      </c>
    </row>
    <row r="17" spans="1:20" customFormat="1" ht="33.75" customHeight="1" x14ac:dyDescent="0.25">
      <c r="A17" s="206" t="s">
        <v>95</v>
      </c>
      <c r="B17" s="207"/>
      <c r="C17" s="207"/>
      <c r="D17" s="207"/>
      <c r="E17" s="207"/>
      <c r="F17" s="208"/>
      <c r="G17" s="102">
        <v>75072794</v>
      </c>
      <c r="H17" s="102" t="s">
        <v>22</v>
      </c>
      <c r="I17" s="102" t="s">
        <v>41</v>
      </c>
      <c r="J17" s="209">
        <v>210</v>
      </c>
      <c r="K17" s="210"/>
      <c r="L17" s="204">
        <v>9</v>
      </c>
      <c r="M17" s="205"/>
      <c r="N17" s="72">
        <v>1.89</v>
      </c>
      <c r="O17" s="42">
        <v>84</v>
      </c>
      <c r="P17" s="60"/>
      <c r="R17" s="74">
        <f t="shared" ref="R17" si="2">P17*N17</f>
        <v>0</v>
      </c>
      <c r="S17" s="74">
        <f>R17*0.019</f>
        <v>0</v>
      </c>
      <c r="T17" s="74">
        <f>P17/84</f>
        <v>0</v>
      </c>
    </row>
    <row r="18" spans="1:20" x14ac:dyDescent="0.3">
      <c r="A18" s="255" t="s">
        <v>69</v>
      </c>
      <c r="B18" s="256"/>
      <c r="C18" s="256"/>
      <c r="D18" s="256"/>
      <c r="E18" s="256"/>
      <c r="F18" s="257"/>
      <c r="G18" s="79">
        <v>74742750</v>
      </c>
      <c r="H18" s="79" t="s">
        <v>15</v>
      </c>
      <c r="I18" s="80" t="s">
        <v>56</v>
      </c>
      <c r="J18" s="258">
        <v>240</v>
      </c>
      <c r="K18" s="259"/>
      <c r="L18" s="258">
        <v>15</v>
      </c>
      <c r="M18" s="259"/>
      <c r="N18" s="81">
        <v>3.6</v>
      </c>
      <c r="O18" s="82">
        <v>48</v>
      </c>
      <c r="P18" s="84"/>
      <c r="Q18" s="41"/>
      <c r="R18" s="33">
        <f>P18*N18</f>
        <v>0</v>
      </c>
      <c r="S18" s="33">
        <f>P18*0.035</f>
        <v>0</v>
      </c>
      <c r="T18" s="33">
        <f>P18/48</f>
        <v>0</v>
      </c>
    </row>
    <row r="19" spans="1:20" x14ac:dyDescent="0.3">
      <c r="A19" s="246" t="s">
        <v>70</v>
      </c>
      <c r="B19" s="247"/>
      <c r="C19" s="247"/>
      <c r="D19" s="247"/>
      <c r="E19" s="247"/>
      <c r="F19" s="248"/>
      <c r="G19" s="50">
        <v>74722750</v>
      </c>
      <c r="H19" s="50" t="s">
        <v>15</v>
      </c>
      <c r="I19" s="51" t="s">
        <v>56</v>
      </c>
      <c r="J19" s="249">
        <v>240</v>
      </c>
      <c r="K19" s="250"/>
      <c r="L19" s="249">
        <v>15</v>
      </c>
      <c r="M19" s="250"/>
      <c r="N19" s="52">
        <v>3.6</v>
      </c>
      <c r="O19" s="53">
        <v>48</v>
      </c>
      <c r="P19" s="73"/>
      <c r="Q19" s="41"/>
      <c r="R19" s="33">
        <f>P19*N19</f>
        <v>0</v>
      </c>
      <c r="S19" s="33">
        <f>P19*0.035</f>
        <v>0</v>
      </c>
      <c r="T19" s="33">
        <f>P19/48</f>
        <v>0</v>
      </c>
    </row>
    <row r="20" spans="1:20" customFormat="1" ht="33.75" customHeight="1" x14ac:dyDescent="0.25">
      <c r="A20" s="206" t="s">
        <v>92</v>
      </c>
      <c r="B20" s="207"/>
      <c r="C20" s="207"/>
      <c r="D20" s="207"/>
      <c r="E20" s="207"/>
      <c r="F20" s="208"/>
      <c r="G20" s="66">
        <v>73012756</v>
      </c>
      <c r="H20" s="66" t="s">
        <v>15</v>
      </c>
      <c r="I20" s="66" t="s">
        <v>56</v>
      </c>
      <c r="J20" s="209">
        <v>230</v>
      </c>
      <c r="K20" s="210"/>
      <c r="L20" s="204">
        <v>15</v>
      </c>
      <c r="M20" s="205"/>
      <c r="N20" s="72">
        <v>3.45</v>
      </c>
      <c r="O20" s="42">
        <v>48</v>
      </c>
      <c r="P20" s="60"/>
      <c r="R20" s="74">
        <f>P20*N20</f>
        <v>0</v>
      </c>
      <c r="S20" s="74">
        <f t="shared" ref="S20:S21" si="3">R20*0.035</f>
        <v>0</v>
      </c>
      <c r="T20" s="74">
        <f>P20/48</f>
        <v>0</v>
      </c>
    </row>
    <row r="21" spans="1:20" customFormat="1" ht="32.25" customHeight="1" x14ac:dyDescent="0.25">
      <c r="A21" s="229" t="s">
        <v>93</v>
      </c>
      <c r="B21" s="230"/>
      <c r="C21" s="230"/>
      <c r="D21" s="230"/>
      <c r="E21" s="230"/>
      <c r="F21" s="231"/>
      <c r="G21" s="70">
        <v>73052756</v>
      </c>
      <c r="H21" s="70" t="s">
        <v>15</v>
      </c>
      <c r="I21" s="70" t="s">
        <v>56</v>
      </c>
      <c r="J21" s="232">
        <v>230</v>
      </c>
      <c r="K21" s="233"/>
      <c r="L21" s="234">
        <v>15</v>
      </c>
      <c r="M21" s="235"/>
      <c r="N21" s="83">
        <v>3.45</v>
      </c>
      <c r="O21" s="43">
        <v>48</v>
      </c>
      <c r="P21" s="61"/>
      <c r="R21" s="74">
        <f>P21*N21</f>
        <v>0</v>
      </c>
      <c r="S21" s="74">
        <f t="shared" si="3"/>
        <v>0</v>
      </c>
      <c r="T21" s="74">
        <f t="shared" ref="T21" si="4">P21/48</f>
        <v>0</v>
      </c>
    </row>
    <row r="22" spans="1:20" ht="18.75" customHeight="1" x14ac:dyDescent="0.3">
      <c r="A22" s="211" t="s">
        <v>73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87"/>
      <c r="Q22" s="41"/>
    </row>
    <row r="23" spans="1:20" ht="24.75" customHeight="1" x14ac:dyDescent="0.3">
      <c r="A23" s="251" t="s">
        <v>76</v>
      </c>
      <c r="B23" s="252"/>
      <c r="C23" s="252"/>
      <c r="D23" s="252"/>
      <c r="E23" s="252"/>
      <c r="F23" s="252"/>
      <c r="G23" s="54">
        <v>72732650</v>
      </c>
      <c r="H23" s="54" t="s">
        <v>40</v>
      </c>
      <c r="I23" s="54" t="s">
        <v>56</v>
      </c>
      <c r="J23" s="253">
        <v>350</v>
      </c>
      <c r="K23" s="253"/>
      <c r="L23" s="254">
        <v>15</v>
      </c>
      <c r="M23" s="254"/>
      <c r="N23" s="85">
        <v>5.25</v>
      </c>
      <c r="O23" s="86">
        <v>48</v>
      </c>
      <c r="P23" s="89"/>
      <c r="Q23" s="41"/>
      <c r="R23" s="33">
        <f>P23*N23</f>
        <v>0</v>
      </c>
      <c r="S23" s="33">
        <f t="shared" ref="S23" si="5">P23*0.025</f>
        <v>0</v>
      </c>
      <c r="T23" s="33">
        <f>P23/48</f>
        <v>0</v>
      </c>
    </row>
    <row r="24" spans="1:20" s="39" customFormat="1" ht="24.75" customHeight="1" thickBot="1" x14ac:dyDescent="0.35">
      <c r="A24" s="243" t="s">
        <v>27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5"/>
      <c r="P24" s="90">
        <f>SUM(P9:P10,P12:P14,P16:P21,P23:P23)</f>
        <v>0</v>
      </c>
      <c r="R24" s="33">
        <f>SUM(R8:R23)</f>
        <v>0</v>
      </c>
      <c r="S24" s="33">
        <f>SUM(S8:S23)</f>
        <v>0</v>
      </c>
      <c r="T24" s="33">
        <f>SUM(T9:T23)</f>
        <v>0</v>
      </c>
    </row>
    <row r="25" spans="1:20" s="39" customFormat="1" ht="24.75" customHeight="1" thickBot="1" x14ac:dyDescent="0.35">
      <c r="A25" s="236" t="s">
        <v>28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8"/>
      <c r="P25" s="91">
        <f>R24</f>
        <v>0</v>
      </c>
      <c r="R25" s="33"/>
      <c r="S25" s="33"/>
      <c r="T25" s="33"/>
    </row>
    <row r="26" spans="1:20" s="39" customFormat="1" ht="24.75" customHeight="1" thickBot="1" x14ac:dyDescent="0.35">
      <c r="A26" s="236" t="s">
        <v>29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8"/>
      <c r="P26" s="92">
        <f>S24</f>
        <v>0</v>
      </c>
      <c r="R26" s="33"/>
      <c r="S26" s="33"/>
      <c r="T26" s="33"/>
    </row>
    <row r="27" spans="1:20" ht="24.75" customHeight="1" thickBot="1" x14ac:dyDescent="0.35">
      <c r="A27" s="236" t="s">
        <v>30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8"/>
      <c r="P27" s="93">
        <f>T24</f>
        <v>0</v>
      </c>
    </row>
  </sheetData>
  <mergeCells count="57">
    <mergeCell ref="A27:O27"/>
    <mergeCell ref="A8:O8"/>
    <mergeCell ref="A11:O11"/>
    <mergeCell ref="A24:O24"/>
    <mergeCell ref="A25:O25"/>
    <mergeCell ref="A22:O22"/>
    <mergeCell ref="A26:O26"/>
    <mergeCell ref="A19:F19"/>
    <mergeCell ref="J19:K19"/>
    <mergeCell ref="L19:M19"/>
    <mergeCell ref="A23:F23"/>
    <mergeCell ref="J23:K23"/>
    <mergeCell ref="L23:M23"/>
    <mergeCell ref="A18:F18"/>
    <mergeCell ref="J18:K18"/>
    <mergeCell ref="L18:M18"/>
    <mergeCell ref="A20:F20"/>
    <mergeCell ref="J20:K20"/>
    <mergeCell ref="L20:M20"/>
    <mergeCell ref="A21:F21"/>
    <mergeCell ref="J21:K21"/>
    <mergeCell ref="L21:M21"/>
    <mergeCell ref="A7:O7"/>
    <mergeCell ref="A1:P1"/>
    <mergeCell ref="A2:C2"/>
    <mergeCell ref="D2:G2"/>
    <mergeCell ref="H2:P4"/>
    <mergeCell ref="A3:C3"/>
    <mergeCell ref="D3:G3"/>
    <mergeCell ref="A4:C4"/>
    <mergeCell ref="D4:G4"/>
    <mergeCell ref="A5:P5"/>
    <mergeCell ref="A6:F6"/>
    <mergeCell ref="J6:K6"/>
    <mergeCell ref="L6:M6"/>
    <mergeCell ref="A15:O15"/>
    <mergeCell ref="A14:F14"/>
    <mergeCell ref="J14:K14"/>
    <mergeCell ref="L14:M14"/>
    <mergeCell ref="A9:F9"/>
    <mergeCell ref="J9:K9"/>
    <mergeCell ref="L9:M9"/>
    <mergeCell ref="J13:K13"/>
    <mergeCell ref="L13:M13"/>
    <mergeCell ref="A10:F10"/>
    <mergeCell ref="J10:K10"/>
    <mergeCell ref="L10:M10"/>
    <mergeCell ref="L12:M12"/>
    <mergeCell ref="A13:F13"/>
    <mergeCell ref="A12:F12"/>
    <mergeCell ref="J12:K12"/>
    <mergeCell ref="L17:M17"/>
    <mergeCell ref="L16:M16"/>
    <mergeCell ref="A16:F16"/>
    <mergeCell ref="J16:K16"/>
    <mergeCell ref="A17:F17"/>
    <mergeCell ref="J17:K17"/>
  </mergeCells>
  <pageMargins left="0.51181102362204722" right="0.11811023622047245" top="0.35433070866141736" bottom="0.35433070866141736" header="0.31496062992125984" footer="0.31496062992125984"/>
  <pageSetup paperSize="9" scale="4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topLeftCell="A61" zoomScale="80" zoomScaleNormal="80" workbookViewId="0">
      <selection activeCell="A33" sqref="A33:F33"/>
    </sheetView>
  </sheetViews>
  <sheetFormatPr defaultRowHeight="18.75" outlineLevelCol="1" x14ac:dyDescent="0.3"/>
  <cols>
    <col min="1" max="1" width="13" style="32" customWidth="1"/>
    <col min="2" max="5" width="9.140625" style="32"/>
    <col min="6" max="6" width="50.5703125" style="32" customWidth="1"/>
    <col min="7" max="7" width="13" style="32" customWidth="1"/>
    <col min="8" max="8" width="12.85546875" style="32" customWidth="1"/>
    <col min="9" max="9" width="18.5703125" style="32" customWidth="1"/>
    <col min="10" max="10" width="8.7109375" style="32" customWidth="1"/>
    <col min="11" max="11" width="1" style="32" customWidth="1"/>
    <col min="12" max="12" width="3" style="32" customWidth="1"/>
    <col min="13" max="13" width="8.5703125" style="32" customWidth="1"/>
    <col min="14" max="14" width="13.140625" style="32" customWidth="1"/>
    <col min="15" max="15" width="13.140625" style="56" customWidth="1"/>
    <col min="16" max="16" width="13" style="39" customWidth="1"/>
    <col min="17" max="17" width="9.140625" style="32" hidden="1" customWidth="1" outlineLevel="1"/>
    <col min="18" max="20" width="9.140625" style="33" hidden="1" customWidth="1" outlineLevel="1"/>
    <col min="21" max="21" width="9.140625" style="32" collapsed="1"/>
    <col min="22" max="256" width="9.140625" style="32"/>
    <col min="257" max="257" width="13" style="32" customWidth="1"/>
    <col min="258" max="261" width="9.140625" style="32"/>
    <col min="262" max="262" width="50.5703125" style="32" customWidth="1"/>
    <col min="263" max="263" width="13" style="32" customWidth="1"/>
    <col min="264" max="264" width="12.85546875" style="32" customWidth="1"/>
    <col min="265" max="265" width="18.5703125" style="32" customWidth="1"/>
    <col min="266" max="266" width="8.7109375" style="32" customWidth="1"/>
    <col min="267" max="267" width="1" style="32" customWidth="1"/>
    <col min="268" max="268" width="3" style="32" customWidth="1"/>
    <col min="269" max="269" width="8.5703125" style="32" customWidth="1"/>
    <col min="270" max="271" width="13.140625" style="32" customWidth="1"/>
    <col min="272" max="272" width="13" style="32" customWidth="1"/>
    <col min="273" max="276" width="9.140625" style="32" customWidth="1"/>
    <col min="277" max="512" width="9.140625" style="32"/>
    <col min="513" max="513" width="13" style="32" customWidth="1"/>
    <col min="514" max="517" width="9.140625" style="32"/>
    <col min="518" max="518" width="50.5703125" style="32" customWidth="1"/>
    <col min="519" max="519" width="13" style="32" customWidth="1"/>
    <col min="520" max="520" width="12.85546875" style="32" customWidth="1"/>
    <col min="521" max="521" width="18.5703125" style="32" customWidth="1"/>
    <col min="522" max="522" width="8.7109375" style="32" customWidth="1"/>
    <col min="523" max="523" width="1" style="32" customWidth="1"/>
    <col min="524" max="524" width="3" style="32" customWidth="1"/>
    <col min="525" max="525" width="8.5703125" style="32" customWidth="1"/>
    <col min="526" max="527" width="13.140625" style="32" customWidth="1"/>
    <col min="528" max="528" width="13" style="32" customWidth="1"/>
    <col min="529" max="532" width="9.140625" style="32" customWidth="1"/>
    <col min="533" max="768" width="9.140625" style="32"/>
    <col min="769" max="769" width="13" style="32" customWidth="1"/>
    <col min="770" max="773" width="9.140625" style="32"/>
    <col min="774" max="774" width="50.5703125" style="32" customWidth="1"/>
    <col min="775" max="775" width="13" style="32" customWidth="1"/>
    <col min="776" max="776" width="12.85546875" style="32" customWidth="1"/>
    <col min="777" max="777" width="18.5703125" style="32" customWidth="1"/>
    <col min="778" max="778" width="8.7109375" style="32" customWidth="1"/>
    <col min="779" max="779" width="1" style="32" customWidth="1"/>
    <col min="780" max="780" width="3" style="32" customWidth="1"/>
    <col min="781" max="781" width="8.5703125" style="32" customWidth="1"/>
    <col min="782" max="783" width="13.140625" style="32" customWidth="1"/>
    <col min="784" max="784" width="13" style="32" customWidth="1"/>
    <col min="785" max="788" width="9.140625" style="32" customWidth="1"/>
    <col min="789" max="1024" width="9.140625" style="32"/>
    <col min="1025" max="1025" width="13" style="32" customWidth="1"/>
    <col min="1026" max="1029" width="9.140625" style="32"/>
    <col min="1030" max="1030" width="50.5703125" style="32" customWidth="1"/>
    <col min="1031" max="1031" width="13" style="32" customWidth="1"/>
    <col min="1032" max="1032" width="12.85546875" style="32" customWidth="1"/>
    <col min="1033" max="1033" width="18.5703125" style="32" customWidth="1"/>
    <col min="1034" max="1034" width="8.7109375" style="32" customWidth="1"/>
    <col min="1035" max="1035" width="1" style="32" customWidth="1"/>
    <col min="1036" max="1036" width="3" style="32" customWidth="1"/>
    <col min="1037" max="1037" width="8.5703125" style="32" customWidth="1"/>
    <col min="1038" max="1039" width="13.140625" style="32" customWidth="1"/>
    <col min="1040" max="1040" width="13" style="32" customWidth="1"/>
    <col min="1041" max="1044" width="9.140625" style="32" customWidth="1"/>
    <col min="1045" max="1280" width="9.140625" style="32"/>
    <col min="1281" max="1281" width="13" style="32" customWidth="1"/>
    <col min="1282" max="1285" width="9.140625" style="32"/>
    <col min="1286" max="1286" width="50.5703125" style="32" customWidth="1"/>
    <col min="1287" max="1287" width="13" style="32" customWidth="1"/>
    <col min="1288" max="1288" width="12.85546875" style="32" customWidth="1"/>
    <col min="1289" max="1289" width="18.5703125" style="32" customWidth="1"/>
    <col min="1290" max="1290" width="8.7109375" style="32" customWidth="1"/>
    <col min="1291" max="1291" width="1" style="32" customWidth="1"/>
    <col min="1292" max="1292" width="3" style="32" customWidth="1"/>
    <col min="1293" max="1293" width="8.5703125" style="32" customWidth="1"/>
    <col min="1294" max="1295" width="13.140625" style="32" customWidth="1"/>
    <col min="1296" max="1296" width="13" style="32" customWidth="1"/>
    <col min="1297" max="1300" width="9.140625" style="32" customWidth="1"/>
    <col min="1301" max="1536" width="9.140625" style="32"/>
    <col min="1537" max="1537" width="13" style="32" customWidth="1"/>
    <col min="1538" max="1541" width="9.140625" style="32"/>
    <col min="1542" max="1542" width="50.5703125" style="32" customWidth="1"/>
    <col min="1543" max="1543" width="13" style="32" customWidth="1"/>
    <col min="1544" max="1544" width="12.85546875" style="32" customWidth="1"/>
    <col min="1545" max="1545" width="18.5703125" style="32" customWidth="1"/>
    <col min="1546" max="1546" width="8.7109375" style="32" customWidth="1"/>
    <col min="1547" max="1547" width="1" style="32" customWidth="1"/>
    <col min="1548" max="1548" width="3" style="32" customWidth="1"/>
    <col min="1549" max="1549" width="8.5703125" style="32" customWidth="1"/>
    <col min="1550" max="1551" width="13.140625" style="32" customWidth="1"/>
    <col min="1552" max="1552" width="13" style="32" customWidth="1"/>
    <col min="1553" max="1556" width="9.140625" style="32" customWidth="1"/>
    <col min="1557" max="1792" width="9.140625" style="32"/>
    <col min="1793" max="1793" width="13" style="32" customWidth="1"/>
    <col min="1794" max="1797" width="9.140625" style="32"/>
    <col min="1798" max="1798" width="50.5703125" style="32" customWidth="1"/>
    <col min="1799" max="1799" width="13" style="32" customWidth="1"/>
    <col min="1800" max="1800" width="12.85546875" style="32" customWidth="1"/>
    <col min="1801" max="1801" width="18.5703125" style="32" customWidth="1"/>
    <col min="1802" max="1802" width="8.7109375" style="32" customWidth="1"/>
    <col min="1803" max="1803" width="1" style="32" customWidth="1"/>
    <col min="1804" max="1804" width="3" style="32" customWidth="1"/>
    <col min="1805" max="1805" width="8.5703125" style="32" customWidth="1"/>
    <col min="1806" max="1807" width="13.140625" style="32" customWidth="1"/>
    <col min="1808" max="1808" width="13" style="32" customWidth="1"/>
    <col min="1809" max="1812" width="9.140625" style="32" customWidth="1"/>
    <col min="1813" max="2048" width="9.140625" style="32"/>
    <col min="2049" max="2049" width="13" style="32" customWidth="1"/>
    <col min="2050" max="2053" width="9.140625" style="32"/>
    <col min="2054" max="2054" width="50.5703125" style="32" customWidth="1"/>
    <col min="2055" max="2055" width="13" style="32" customWidth="1"/>
    <col min="2056" max="2056" width="12.85546875" style="32" customWidth="1"/>
    <col min="2057" max="2057" width="18.5703125" style="32" customWidth="1"/>
    <col min="2058" max="2058" width="8.7109375" style="32" customWidth="1"/>
    <col min="2059" max="2059" width="1" style="32" customWidth="1"/>
    <col min="2060" max="2060" width="3" style="32" customWidth="1"/>
    <col min="2061" max="2061" width="8.5703125" style="32" customWidth="1"/>
    <col min="2062" max="2063" width="13.140625" style="32" customWidth="1"/>
    <col min="2064" max="2064" width="13" style="32" customWidth="1"/>
    <col min="2065" max="2068" width="9.140625" style="32" customWidth="1"/>
    <col min="2069" max="2304" width="9.140625" style="32"/>
    <col min="2305" max="2305" width="13" style="32" customWidth="1"/>
    <col min="2306" max="2309" width="9.140625" style="32"/>
    <col min="2310" max="2310" width="50.5703125" style="32" customWidth="1"/>
    <col min="2311" max="2311" width="13" style="32" customWidth="1"/>
    <col min="2312" max="2312" width="12.85546875" style="32" customWidth="1"/>
    <col min="2313" max="2313" width="18.5703125" style="32" customWidth="1"/>
    <col min="2314" max="2314" width="8.7109375" style="32" customWidth="1"/>
    <col min="2315" max="2315" width="1" style="32" customWidth="1"/>
    <col min="2316" max="2316" width="3" style="32" customWidth="1"/>
    <col min="2317" max="2317" width="8.5703125" style="32" customWidth="1"/>
    <col min="2318" max="2319" width="13.140625" style="32" customWidth="1"/>
    <col min="2320" max="2320" width="13" style="32" customWidth="1"/>
    <col min="2321" max="2324" width="9.140625" style="32" customWidth="1"/>
    <col min="2325" max="2560" width="9.140625" style="32"/>
    <col min="2561" max="2561" width="13" style="32" customWidth="1"/>
    <col min="2562" max="2565" width="9.140625" style="32"/>
    <col min="2566" max="2566" width="50.5703125" style="32" customWidth="1"/>
    <col min="2567" max="2567" width="13" style="32" customWidth="1"/>
    <col min="2568" max="2568" width="12.85546875" style="32" customWidth="1"/>
    <col min="2569" max="2569" width="18.5703125" style="32" customWidth="1"/>
    <col min="2570" max="2570" width="8.7109375" style="32" customWidth="1"/>
    <col min="2571" max="2571" width="1" style="32" customWidth="1"/>
    <col min="2572" max="2572" width="3" style="32" customWidth="1"/>
    <col min="2573" max="2573" width="8.5703125" style="32" customWidth="1"/>
    <col min="2574" max="2575" width="13.140625" style="32" customWidth="1"/>
    <col min="2576" max="2576" width="13" style="32" customWidth="1"/>
    <col min="2577" max="2580" width="9.140625" style="32" customWidth="1"/>
    <col min="2581" max="2816" width="9.140625" style="32"/>
    <col min="2817" max="2817" width="13" style="32" customWidth="1"/>
    <col min="2818" max="2821" width="9.140625" style="32"/>
    <col min="2822" max="2822" width="50.5703125" style="32" customWidth="1"/>
    <col min="2823" max="2823" width="13" style="32" customWidth="1"/>
    <col min="2824" max="2824" width="12.85546875" style="32" customWidth="1"/>
    <col min="2825" max="2825" width="18.5703125" style="32" customWidth="1"/>
    <col min="2826" max="2826" width="8.7109375" style="32" customWidth="1"/>
    <col min="2827" max="2827" width="1" style="32" customWidth="1"/>
    <col min="2828" max="2828" width="3" style="32" customWidth="1"/>
    <col min="2829" max="2829" width="8.5703125" style="32" customWidth="1"/>
    <col min="2830" max="2831" width="13.140625" style="32" customWidth="1"/>
    <col min="2832" max="2832" width="13" style="32" customWidth="1"/>
    <col min="2833" max="2836" width="9.140625" style="32" customWidth="1"/>
    <col min="2837" max="3072" width="9.140625" style="32"/>
    <col min="3073" max="3073" width="13" style="32" customWidth="1"/>
    <col min="3074" max="3077" width="9.140625" style="32"/>
    <col min="3078" max="3078" width="50.5703125" style="32" customWidth="1"/>
    <col min="3079" max="3079" width="13" style="32" customWidth="1"/>
    <col min="3080" max="3080" width="12.85546875" style="32" customWidth="1"/>
    <col min="3081" max="3081" width="18.5703125" style="32" customWidth="1"/>
    <col min="3082" max="3082" width="8.7109375" style="32" customWidth="1"/>
    <col min="3083" max="3083" width="1" style="32" customWidth="1"/>
    <col min="3084" max="3084" width="3" style="32" customWidth="1"/>
    <col min="3085" max="3085" width="8.5703125" style="32" customWidth="1"/>
    <col min="3086" max="3087" width="13.140625" style="32" customWidth="1"/>
    <col min="3088" max="3088" width="13" style="32" customWidth="1"/>
    <col min="3089" max="3092" width="9.140625" style="32" customWidth="1"/>
    <col min="3093" max="3328" width="9.140625" style="32"/>
    <col min="3329" max="3329" width="13" style="32" customWidth="1"/>
    <col min="3330" max="3333" width="9.140625" style="32"/>
    <col min="3334" max="3334" width="50.5703125" style="32" customWidth="1"/>
    <col min="3335" max="3335" width="13" style="32" customWidth="1"/>
    <col min="3336" max="3336" width="12.85546875" style="32" customWidth="1"/>
    <col min="3337" max="3337" width="18.5703125" style="32" customWidth="1"/>
    <col min="3338" max="3338" width="8.7109375" style="32" customWidth="1"/>
    <col min="3339" max="3339" width="1" style="32" customWidth="1"/>
    <col min="3340" max="3340" width="3" style="32" customWidth="1"/>
    <col min="3341" max="3341" width="8.5703125" style="32" customWidth="1"/>
    <col min="3342" max="3343" width="13.140625" style="32" customWidth="1"/>
    <col min="3344" max="3344" width="13" style="32" customWidth="1"/>
    <col min="3345" max="3348" width="9.140625" style="32" customWidth="1"/>
    <col min="3349" max="3584" width="9.140625" style="32"/>
    <col min="3585" max="3585" width="13" style="32" customWidth="1"/>
    <col min="3586" max="3589" width="9.140625" style="32"/>
    <col min="3590" max="3590" width="50.5703125" style="32" customWidth="1"/>
    <col min="3591" max="3591" width="13" style="32" customWidth="1"/>
    <col min="3592" max="3592" width="12.85546875" style="32" customWidth="1"/>
    <col min="3593" max="3593" width="18.5703125" style="32" customWidth="1"/>
    <col min="3594" max="3594" width="8.7109375" style="32" customWidth="1"/>
    <col min="3595" max="3595" width="1" style="32" customWidth="1"/>
    <col min="3596" max="3596" width="3" style="32" customWidth="1"/>
    <col min="3597" max="3597" width="8.5703125" style="32" customWidth="1"/>
    <col min="3598" max="3599" width="13.140625" style="32" customWidth="1"/>
    <col min="3600" max="3600" width="13" style="32" customWidth="1"/>
    <col min="3601" max="3604" width="9.140625" style="32" customWidth="1"/>
    <col min="3605" max="3840" width="9.140625" style="32"/>
    <col min="3841" max="3841" width="13" style="32" customWidth="1"/>
    <col min="3842" max="3845" width="9.140625" style="32"/>
    <col min="3846" max="3846" width="50.5703125" style="32" customWidth="1"/>
    <col min="3847" max="3847" width="13" style="32" customWidth="1"/>
    <col min="3848" max="3848" width="12.85546875" style="32" customWidth="1"/>
    <col min="3849" max="3849" width="18.5703125" style="32" customWidth="1"/>
    <col min="3850" max="3850" width="8.7109375" style="32" customWidth="1"/>
    <col min="3851" max="3851" width="1" style="32" customWidth="1"/>
    <col min="3852" max="3852" width="3" style="32" customWidth="1"/>
    <col min="3853" max="3853" width="8.5703125" style="32" customWidth="1"/>
    <col min="3854" max="3855" width="13.140625" style="32" customWidth="1"/>
    <col min="3856" max="3856" width="13" style="32" customWidth="1"/>
    <col min="3857" max="3860" width="9.140625" style="32" customWidth="1"/>
    <col min="3861" max="4096" width="9.140625" style="32"/>
    <col min="4097" max="4097" width="13" style="32" customWidth="1"/>
    <col min="4098" max="4101" width="9.140625" style="32"/>
    <col min="4102" max="4102" width="50.5703125" style="32" customWidth="1"/>
    <col min="4103" max="4103" width="13" style="32" customWidth="1"/>
    <col min="4104" max="4104" width="12.85546875" style="32" customWidth="1"/>
    <col min="4105" max="4105" width="18.5703125" style="32" customWidth="1"/>
    <col min="4106" max="4106" width="8.7109375" style="32" customWidth="1"/>
    <col min="4107" max="4107" width="1" style="32" customWidth="1"/>
    <col min="4108" max="4108" width="3" style="32" customWidth="1"/>
    <col min="4109" max="4109" width="8.5703125" style="32" customWidth="1"/>
    <col min="4110" max="4111" width="13.140625" style="32" customWidth="1"/>
    <col min="4112" max="4112" width="13" style="32" customWidth="1"/>
    <col min="4113" max="4116" width="9.140625" style="32" customWidth="1"/>
    <col min="4117" max="4352" width="9.140625" style="32"/>
    <col min="4353" max="4353" width="13" style="32" customWidth="1"/>
    <col min="4354" max="4357" width="9.140625" style="32"/>
    <col min="4358" max="4358" width="50.5703125" style="32" customWidth="1"/>
    <col min="4359" max="4359" width="13" style="32" customWidth="1"/>
    <col min="4360" max="4360" width="12.85546875" style="32" customWidth="1"/>
    <col min="4361" max="4361" width="18.5703125" style="32" customWidth="1"/>
    <col min="4362" max="4362" width="8.7109375" style="32" customWidth="1"/>
    <col min="4363" max="4363" width="1" style="32" customWidth="1"/>
    <col min="4364" max="4364" width="3" style="32" customWidth="1"/>
    <col min="4365" max="4365" width="8.5703125" style="32" customWidth="1"/>
    <col min="4366" max="4367" width="13.140625" style="32" customWidth="1"/>
    <col min="4368" max="4368" width="13" style="32" customWidth="1"/>
    <col min="4369" max="4372" width="9.140625" style="32" customWidth="1"/>
    <col min="4373" max="4608" width="9.140625" style="32"/>
    <col min="4609" max="4609" width="13" style="32" customWidth="1"/>
    <col min="4610" max="4613" width="9.140625" style="32"/>
    <col min="4614" max="4614" width="50.5703125" style="32" customWidth="1"/>
    <col min="4615" max="4615" width="13" style="32" customWidth="1"/>
    <col min="4616" max="4616" width="12.85546875" style="32" customWidth="1"/>
    <col min="4617" max="4617" width="18.5703125" style="32" customWidth="1"/>
    <col min="4618" max="4618" width="8.7109375" style="32" customWidth="1"/>
    <col min="4619" max="4619" width="1" style="32" customWidth="1"/>
    <col min="4620" max="4620" width="3" style="32" customWidth="1"/>
    <col min="4621" max="4621" width="8.5703125" style="32" customWidth="1"/>
    <col min="4622" max="4623" width="13.140625" style="32" customWidth="1"/>
    <col min="4624" max="4624" width="13" style="32" customWidth="1"/>
    <col min="4625" max="4628" width="9.140625" style="32" customWidth="1"/>
    <col min="4629" max="4864" width="9.140625" style="32"/>
    <col min="4865" max="4865" width="13" style="32" customWidth="1"/>
    <col min="4866" max="4869" width="9.140625" style="32"/>
    <col min="4870" max="4870" width="50.5703125" style="32" customWidth="1"/>
    <col min="4871" max="4871" width="13" style="32" customWidth="1"/>
    <col min="4872" max="4872" width="12.85546875" style="32" customWidth="1"/>
    <col min="4873" max="4873" width="18.5703125" style="32" customWidth="1"/>
    <col min="4874" max="4874" width="8.7109375" style="32" customWidth="1"/>
    <col min="4875" max="4875" width="1" style="32" customWidth="1"/>
    <col min="4876" max="4876" width="3" style="32" customWidth="1"/>
    <col min="4877" max="4877" width="8.5703125" style="32" customWidth="1"/>
    <col min="4878" max="4879" width="13.140625" style="32" customWidth="1"/>
    <col min="4880" max="4880" width="13" style="32" customWidth="1"/>
    <col min="4881" max="4884" width="9.140625" style="32" customWidth="1"/>
    <col min="4885" max="5120" width="9.140625" style="32"/>
    <col min="5121" max="5121" width="13" style="32" customWidth="1"/>
    <col min="5122" max="5125" width="9.140625" style="32"/>
    <col min="5126" max="5126" width="50.5703125" style="32" customWidth="1"/>
    <col min="5127" max="5127" width="13" style="32" customWidth="1"/>
    <col min="5128" max="5128" width="12.85546875" style="32" customWidth="1"/>
    <col min="5129" max="5129" width="18.5703125" style="32" customWidth="1"/>
    <col min="5130" max="5130" width="8.7109375" style="32" customWidth="1"/>
    <col min="5131" max="5131" width="1" style="32" customWidth="1"/>
    <col min="5132" max="5132" width="3" style="32" customWidth="1"/>
    <col min="5133" max="5133" width="8.5703125" style="32" customWidth="1"/>
    <col min="5134" max="5135" width="13.140625" style="32" customWidth="1"/>
    <col min="5136" max="5136" width="13" style="32" customWidth="1"/>
    <col min="5137" max="5140" width="9.140625" style="32" customWidth="1"/>
    <col min="5141" max="5376" width="9.140625" style="32"/>
    <col min="5377" max="5377" width="13" style="32" customWidth="1"/>
    <col min="5378" max="5381" width="9.140625" style="32"/>
    <col min="5382" max="5382" width="50.5703125" style="32" customWidth="1"/>
    <col min="5383" max="5383" width="13" style="32" customWidth="1"/>
    <col min="5384" max="5384" width="12.85546875" style="32" customWidth="1"/>
    <col min="5385" max="5385" width="18.5703125" style="32" customWidth="1"/>
    <col min="5386" max="5386" width="8.7109375" style="32" customWidth="1"/>
    <col min="5387" max="5387" width="1" style="32" customWidth="1"/>
    <col min="5388" max="5388" width="3" style="32" customWidth="1"/>
    <col min="5389" max="5389" width="8.5703125" style="32" customWidth="1"/>
    <col min="5390" max="5391" width="13.140625" style="32" customWidth="1"/>
    <col min="5392" max="5392" width="13" style="32" customWidth="1"/>
    <col min="5393" max="5396" width="9.140625" style="32" customWidth="1"/>
    <col min="5397" max="5632" width="9.140625" style="32"/>
    <col min="5633" max="5633" width="13" style="32" customWidth="1"/>
    <col min="5634" max="5637" width="9.140625" style="32"/>
    <col min="5638" max="5638" width="50.5703125" style="32" customWidth="1"/>
    <col min="5639" max="5639" width="13" style="32" customWidth="1"/>
    <col min="5640" max="5640" width="12.85546875" style="32" customWidth="1"/>
    <col min="5641" max="5641" width="18.5703125" style="32" customWidth="1"/>
    <col min="5642" max="5642" width="8.7109375" style="32" customWidth="1"/>
    <col min="5643" max="5643" width="1" style="32" customWidth="1"/>
    <col min="5644" max="5644" width="3" style="32" customWidth="1"/>
    <col min="5645" max="5645" width="8.5703125" style="32" customWidth="1"/>
    <col min="5646" max="5647" width="13.140625" style="32" customWidth="1"/>
    <col min="5648" max="5648" width="13" style="32" customWidth="1"/>
    <col min="5649" max="5652" width="9.140625" style="32" customWidth="1"/>
    <col min="5653" max="5888" width="9.140625" style="32"/>
    <col min="5889" max="5889" width="13" style="32" customWidth="1"/>
    <col min="5890" max="5893" width="9.140625" style="32"/>
    <col min="5894" max="5894" width="50.5703125" style="32" customWidth="1"/>
    <col min="5895" max="5895" width="13" style="32" customWidth="1"/>
    <col min="5896" max="5896" width="12.85546875" style="32" customWidth="1"/>
    <col min="5897" max="5897" width="18.5703125" style="32" customWidth="1"/>
    <col min="5898" max="5898" width="8.7109375" style="32" customWidth="1"/>
    <col min="5899" max="5899" width="1" style="32" customWidth="1"/>
    <col min="5900" max="5900" width="3" style="32" customWidth="1"/>
    <col min="5901" max="5901" width="8.5703125" style="32" customWidth="1"/>
    <col min="5902" max="5903" width="13.140625" style="32" customWidth="1"/>
    <col min="5904" max="5904" width="13" style="32" customWidth="1"/>
    <col min="5905" max="5908" width="9.140625" style="32" customWidth="1"/>
    <col min="5909" max="6144" width="9.140625" style="32"/>
    <col min="6145" max="6145" width="13" style="32" customWidth="1"/>
    <col min="6146" max="6149" width="9.140625" style="32"/>
    <col min="6150" max="6150" width="50.5703125" style="32" customWidth="1"/>
    <col min="6151" max="6151" width="13" style="32" customWidth="1"/>
    <col min="6152" max="6152" width="12.85546875" style="32" customWidth="1"/>
    <col min="6153" max="6153" width="18.5703125" style="32" customWidth="1"/>
    <col min="6154" max="6154" width="8.7109375" style="32" customWidth="1"/>
    <col min="6155" max="6155" width="1" style="32" customWidth="1"/>
    <col min="6156" max="6156" width="3" style="32" customWidth="1"/>
    <col min="6157" max="6157" width="8.5703125" style="32" customWidth="1"/>
    <col min="6158" max="6159" width="13.140625" style="32" customWidth="1"/>
    <col min="6160" max="6160" width="13" style="32" customWidth="1"/>
    <col min="6161" max="6164" width="9.140625" style="32" customWidth="1"/>
    <col min="6165" max="6400" width="9.140625" style="32"/>
    <col min="6401" max="6401" width="13" style="32" customWidth="1"/>
    <col min="6402" max="6405" width="9.140625" style="32"/>
    <col min="6406" max="6406" width="50.5703125" style="32" customWidth="1"/>
    <col min="6407" max="6407" width="13" style="32" customWidth="1"/>
    <col min="6408" max="6408" width="12.85546875" style="32" customWidth="1"/>
    <col min="6409" max="6409" width="18.5703125" style="32" customWidth="1"/>
    <col min="6410" max="6410" width="8.7109375" style="32" customWidth="1"/>
    <col min="6411" max="6411" width="1" style="32" customWidth="1"/>
    <col min="6412" max="6412" width="3" style="32" customWidth="1"/>
    <col min="6413" max="6413" width="8.5703125" style="32" customWidth="1"/>
    <col min="6414" max="6415" width="13.140625" style="32" customWidth="1"/>
    <col min="6416" max="6416" width="13" style="32" customWidth="1"/>
    <col min="6417" max="6420" width="9.140625" style="32" customWidth="1"/>
    <col min="6421" max="6656" width="9.140625" style="32"/>
    <col min="6657" max="6657" width="13" style="32" customWidth="1"/>
    <col min="6658" max="6661" width="9.140625" style="32"/>
    <col min="6662" max="6662" width="50.5703125" style="32" customWidth="1"/>
    <col min="6663" max="6663" width="13" style="32" customWidth="1"/>
    <col min="6664" max="6664" width="12.85546875" style="32" customWidth="1"/>
    <col min="6665" max="6665" width="18.5703125" style="32" customWidth="1"/>
    <col min="6666" max="6666" width="8.7109375" style="32" customWidth="1"/>
    <col min="6667" max="6667" width="1" style="32" customWidth="1"/>
    <col min="6668" max="6668" width="3" style="32" customWidth="1"/>
    <col min="6669" max="6669" width="8.5703125" style="32" customWidth="1"/>
    <col min="6670" max="6671" width="13.140625" style="32" customWidth="1"/>
    <col min="6672" max="6672" width="13" style="32" customWidth="1"/>
    <col min="6673" max="6676" width="9.140625" style="32" customWidth="1"/>
    <col min="6677" max="6912" width="9.140625" style="32"/>
    <col min="6913" max="6913" width="13" style="32" customWidth="1"/>
    <col min="6914" max="6917" width="9.140625" style="32"/>
    <col min="6918" max="6918" width="50.5703125" style="32" customWidth="1"/>
    <col min="6919" max="6919" width="13" style="32" customWidth="1"/>
    <col min="6920" max="6920" width="12.85546875" style="32" customWidth="1"/>
    <col min="6921" max="6921" width="18.5703125" style="32" customWidth="1"/>
    <col min="6922" max="6922" width="8.7109375" style="32" customWidth="1"/>
    <col min="6923" max="6923" width="1" style="32" customWidth="1"/>
    <col min="6924" max="6924" width="3" style="32" customWidth="1"/>
    <col min="6925" max="6925" width="8.5703125" style="32" customWidth="1"/>
    <col min="6926" max="6927" width="13.140625" style="32" customWidth="1"/>
    <col min="6928" max="6928" width="13" style="32" customWidth="1"/>
    <col min="6929" max="6932" width="9.140625" style="32" customWidth="1"/>
    <col min="6933" max="7168" width="9.140625" style="32"/>
    <col min="7169" max="7169" width="13" style="32" customWidth="1"/>
    <col min="7170" max="7173" width="9.140625" style="32"/>
    <col min="7174" max="7174" width="50.5703125" style="32" customWidth="1"/>
    <col min="7175" max="7175" width="13" style="32" customWidth="1"/>
    <col min="7176" max="7176" width="12.85546875" style="32" customWidth="1"/>
    <col min="7177" max="7177" width="18.5703125" style="32" customWidth="1"/>
    <col min="7178" max="7178" width="8.7109375" style="32" customWidth="1"/>
    <col min="7179" max="7179" width="1" style="32" customWidth="1"/>
    <col min="7180" max="7180" width="3" style="32" customWidth="1"/>
    <col min="7181" max="7181" width="8.5703125" style="32" customWidth="1"/>
    <col min="7182" max="7183" width="13.140625" style="32" customWidth="1"/>
    <col min="7184" max="7184" width="13" style="32" customWidth="1"/>
    <col min="7185" max="7188" width="9.140625" style="32" customWidth="1"/>
    <col min="7189" max="7424" width="9.140625" style="32"/>
    <col min="7425" max="7425" width="13" style="32" customWidth="1"/>
    <col min="7426" max="7429" width="9.140625" style="32"/>
    <col min="7430" max="7430" width="50.5703125" style="32" customWidth="1"/>
    <col min="7431" max="7431" width="13" style="32" customWidth="1"/>
    <col min="7432" max="7432" width="12.85546875" style="32" customWidth="1"/>
    <col min="7433" max="7433" width="18.5703125" style="32" customWidth="1"/>
    <col min="7434" max="7434" width="8.7109375" style="32" customWidth="1"/>
    <col min="7435" max="7435" width="1" style="32" customWidth="1"/>
    <col min="7436" max="7436" width="3" style="32" customWidth="1"/>
    <col min="7437" max="7437" width="8.5703125" style="32" customWidth="1"/>
    <col min="7438" max="7439" width="13.140625" style="32" customWidth="1"/>
    <col min="7440" max="7440" width="13" style="32" customWidth="1"/>
    <col min="7441" max="7444" width="9.140625" style="32" customWidth="1"/>
    <col min="7445" max="7680" width="9.140625" style="32"/>
    <col min="7681" max="7681" width="13" style="32" customWidth="1"/>
    <col min="7682" max="7685" width="9.140625" style="32"/>
    <col min="7686" max="7686" width="50.5703125" style="32" customWidth="1"/>
    <col min="7687" max="7687" width="13" style="32" customWidth="1"/>
    <col min="7688" max="7688" width="12.85546875" style="32" customWidth="1"/>
    <col min="7689" max="7689" width="18.5703125" style="32" customWidth="1"/>
    <col min="7690" max="7690" width="8.7109375" style="32" customWidth="1"/>
    <col min="7691" max="7691" width="1" style="32" customWidth="1"/>
    <col min="7692" max="7692" width="3" style="32" customWidth="1"/>
    <col min="7693" max="7693" width="8.5703125" style="32" customWidth="1"/>
    <col min="7694" max="7695" width="13.140625" style="32" customWidth="1"/>
    <col min="7696" max="7696" width="13" style="32" customWidth="1"/>
    <col min="7697" max="7700" width="9.140625" style="32" customWidth="1"/>
    <col min="7701" max="7936" width="9.140625" style="32"/>
    <col min="7937" max="7937" width="13" style="32" customWidth="1"/>
    <col min="7938" max="7941" width="9.140625" style="32"/>
    <col min="7942" max="7942" width="50.5703125" style="32" customWidth="1"/>
    <col min="7943" max="7943" width="13" style="32" customWidth="1"/>
    <col min="7944" max="7944" width="12.85546875" style="32" customWidth="1"/>
    <col min="7945" max="7945" width="18.5703125" style="32" customWidth="1"/>
    <col min="7946" max="7946" width="8.7109375" style="32" customWidth="1"/>
    <col min="7947" max="7947" width="1" style="32" customWidth="1"/>
    <col min="7948" max="7948" width="3" style="32" customWidth="1"/>
    <col min="7949" max="7949" width="8.5703125" style="32" customWidth="1"/>
    <col min="7950" max="7951" width="13.140625" style="32" customWidth="1"/>
    <col min="7952" max="7952" width="13" style="32" customWidth="1"/>
    <col min="7953" max="7956" width="9.140625" style="32" customWidth="1"/>
    <col min="7957" max="8192" width="9.140625" style="32"/>
    <col min="8193" max="8193" width="13" style="32" customWidth="1"/>
    <col min="8194" max="8197" width="9.140625" style="32"/>
    <col min="8198" max="8198" width="50.5703125" style="32" customWidth="1"/>
    <col min="8199" max="8199" width="13" style="32" customWidth="1"/>
    <col min="8200" max="8200" width="12.85546875" style="32" customWidth="1"/>
    <col min="8201" max="8201" width="18.5703125" style="32" customWidth="1"/>
    <col min="8202" max="8202" width="8.7109375" style="32" customWidth="1"/>
    <col min="8203" max="8203" width="1" style="32" customWidth="1"/>
    <col min="8204" max="8204" width="3" style="32" customWidth="1"/>
    <col min="8205" max="8205" width="8.5703125" style="32" customWidth="1"/>
    <col min="8206" max="8207" width="13.140625" style="32" customWidth="1"/>
    <col min="8208" max="8208" width="13" style="32" customWidth="1"/>
    <col min="8209" max="8212" width="9.140625" style="32" customWidth="1"/>
    <col min="8213" max="8448" width="9.140625" style="32"/>
    <col min="8449" max="8449" width="13" style="32" customWidth="1"/>
    <col min="8450" max="8453" width="9.140625" style="32"/>
    <col min="8454" max="8454" width="50.5703125" style="32" customWidth="1"/>
    <col min="8455" max="8455" width="13" style="32" customWidth="1"/>
    <col min="8456" max="8456" width="12.85546875" style="32" customWidth="1"/>
    <col min="8457" max="8457" width="18.5703125" style="32" customWidth="1"/>
    <col min="8458" max="8458" width="8.7109375" style="32" customWidth="1"/>
    <col min="8459" max="8459" width="1" style="32" customWidth="1"/>
    <col min="8460" max="8460" width="3" style="32" customWidth="1"/>
    <col min="8461" max="8461" width="8.5703125" style="32" customWidth="1"/>
    <col min="8462" max="8463" width="13.140625" style="32" customWidth="1"/>
    <col min="8464" max="8464" width="13" style="32" customWidth="1"/>
    <col min="8465" max="8468" width="9.140625" style="32" customWidth="1"/>
    <col min="8469" max="8704" width="9.140625" style="32"/>
    <col min="8705" max="8705" width="13" style="32" customWidth="1"/>
    <col min="8706" max="8709" width="9.140625" style="32"/>
    <col min="8710" max="8710" width="50.5703125" style="32" customWidth="1"/>
    <col min="8711" max="8711" width="13" style="32" customWidth="1"/>
    <col min="8712" max="8712" width="12.85546875" style="32" customWidth="1"/>
    <col min="8713" max="8713" width="18.5703125" style="32" customWidth="1"/>
    <col min="8714" max="8714" width="8.7109375" style="32" customWidth="1"/>
    <col min="8715" max="8715" width="1" style="32" customWidth="1"/>
    <col min="8716" max="8716" width="3" style="32" customWidth="1"/>
    <col min="8717" max="8717" width="8.5703125" style="32" customWidth="1"/>
    <col min="8718" max="8719" width="13.140625" style="32" customWidth="1"/>
    <col min="8720" max="8720" width="13" style="32" customWidth="1"/>
    <col min="8721" max="8724" width="9.140625" style="32" customWidth="1"/>
    <col min="8725" max="8960" width="9.140625" style="32"/>
    <col min="8961" max="8961" width="13" style="32" customWidth="1"/>
    <col min="8962" max="8965" width="9.140625" style="32"/>
    <col min="8966" max="8966" width="50.5703125" style="32" customWidth="1"/>
    <col min="8967" max="8967" width="13" style="32" customWidth="1"/>
    <col min="8968" max="8968" width="12.85546875" style="32" customWidth="1"/>
    <col min="8969" max="8969" width="18.5703125" style="32" customWidth="1"/>
    <col min="8970" max="8970" width="8.7109375" style="32" customWidth="1"/>
    <col min="8971" max="8971" width="1" style="32" customWidth="1"/>
    <col min="8972" max="8972" width="3" style="32" customWidth="1"/>
    <col min="8973" max="8973" width="8.5703125" style="32" customWidth="1"/>
    <col min="8974" max="8975" width="13.140625" style="32" customWidth="1"/>
    <col min="8976" max="8976" width="13" style="32" customWidth="1"/>
    <col min="8977" max="8980" width="9.140625" style="32" customWidth="1"/>
    <col min="8981" max="9216" width="9.140625" style="32"/>
    <col min="9217" max="9217" width="13" style="32" customWidth="1"/>
    <col min="9218" max="9221" width="9.140625" style="32"/>
    <col min="9222" max="9222" width="50.5703125" style="32" customWidth="1"/>
    <col min="9223" max="9223" width="13" style="32" customWidth="1"/>
    <col min="9224" max="9224" width="12.85546875" style="32" customWidth="1"/>
    <col min="9225" max="9225" width="18.5703125" style="32" customWidth="1"/>
    <col min="9226" max="9226" width="8.7109375" style="32" customWidth="1"/>
    <col min="9227" max="9227" width="1" style="32" customWidth="1"/>
    <col min="9228" max="9228" width="3" style="32" customWidth="1"/>
    <col min="9229" max="9229" width="8.5703125" style="32" customWidth="1"/>
    <col min="9230" max="9231" width="13.140625" style="32" customWidth="1"/>
    <col min="9232" max="9232" width="13" style="32" customWidth="1"/>
    <col min="9233" max="9236" width="9.140625" style="32" customWidth="1"/>
    <col min="9237" max="9472" width="9.140625" style="32"/>
    <col min="9473" max="9473" width="13" style="32" customWidth="1"/>
    <col min="9474" max="9477" width="9.140625" style="32"/>
    <col min="9478" max="9478" width="50.5703125" style="32" customWidth="1"/>
    <col min="9479" max="9479" width="13" style="32" customWidth="1"/>
    <col min="9480" max="9480" width="12.85546875" style="32" customWidth="1"/>
    <col min="9481" max="9481" width="18.5703125" style="32" customWidth="1"/>
    <col min="9482" max="9482" width="8.7109375" style="32" customWidth="1"/>
    <col min="9483" max="9483" width="1" style="32" customWidth="1"/>
    <col min="9484" max="9484" width="3" style="32" customWidth="1"/>
    <col min="9485" max="9485" width="8.5703125" style="32" customWidth="1"/>
    <col min="9486" max="9487" width="13.140625" style="32" customWidth="1"/>
    <col min="9488" max="9488" width="13" style="32" customWidth="1"/>
    <col min="9489" max="9492" width="9.140625" style="32" customWidth="1"/>
    <col min="9493" max="9728" width="9.140625" style="32"/>
    <col min="9729" max="9729" width="13" style="32" customWidth="1"/>
    <col min="9730" max="9733" width="9.140625" style="32"/>
    <col min="9734" max="9734" width="50.5703125" style="32" customWidth="1"/>
    <col min="9735" max="9735" width="13" style="32" customWidth="1"/>
    <col min="9736" max="9736" width="12.85546875" style="32" customWidth="1"/>
    <col min="9737" max="9737" width="18.5703125" style="32" customWidth="1"/>
    <col min="9738" max="9738" width="8.7109375" style="32" customWidth="1"/>
    <col min="9739" max="9739" width="1" style="32" customWidth="1"/>
    <col min="9740" max="9740" width="3" style="32" customWidth="1"/>
    <col min="9741" max="9741" width="8.5703125" style="32" customWidth="1"/>
    <col min="9742" max="9743" width="13.140625" style="32" customWidth="1"/>
    <col min="9744" max="9744" width="13" style="32" customWidth="1"/>
    <col min="9745" max="9748" width="9.140625" style="32" customWidth="1"/>
    <col min="9749" max="9984" width="9.140625" style="32"/>
    <col min="9985" max="9985" width="13" style="32" customWidth="1"/>
    <col min="9986" max="9989" width="9.140625" style="32"/>
    <col min="9990" max="9990" width="50.5703125" style="32" customWidth="1"/>
    <col min="9991" max="9991" width="13" style="32" customWidth="1"/>
    <col min="9992" max="9992" width="12.85546875" style="32" customWidth="1"/>
    <col min="9993" max="9993" width="18.5703125" style="32" customWidth="1"/>
    <col min="9994" max="9994" width="8.7109375" style="32" customWidth="1"/>
    <col min="9995" max="9995" width="1" style="32" customWidth="1"/>
    <col min="9996" max="9996" width="3" style="32" customWidth="1"/>
    <col min="9997" max="9997" width="8.5703125" style="32" customWidth="1"/>
    <col min="9998" max="9999" width="13.140625" style="32" customWidth="1"/>
    <col min="10000" max="10000" width="13" style="32" customWidth="1"/>
    <col min="10001" max="10004" width="9.140625" style="32" customWidth="1"/>
    <col min="10005" max="10240" width="9.140625" style="32"/>
    <col min="10241" max="10241" width="13" style="32" customWidth="1"/>
    <col min="10242" max="10245" width="9.140625" style="32"/>
    <col min="10246" max="10246" width="50.5703125" style="32" customWidth="1"/>
    <col min="10247" max="10247" width="13" style="32" customWidth="1"/>
    <col min="10248" max="10248" width="12.85546875" style="32" customWidth="1"/>
    <col min="10249" max="10249" width="18.5703125" style="32" customWidth="1"/>
    <col min="10250" max="10250" width="8.7109375" style="32" customWidth="1"/>
    <col min="10251" max="10251" width="1" style="32" customWidth="1"/>
    <col min="10252" max="10252" width="3" style="32" customWidth="1"/>
    <col min="10253" max="10253" width="8.5703125" style="32" customWidth="1"/>
    <col min="10254" max="10255" width="13.140625" style="32" customWidth="1"/>
    <col min="10256" max="10256" width="13" style="32" customWidth="1"/>
    <col min="10257" max="10260" width="9.140625" style="32" customWidth="1"/>
    <col min="10261" max="10496" width="9.140625" style="32"/>
    <col min="10497" max="10497" width="13" style="32" customWidth="1"/>
    <col min="10498" max="10501" width="9.140625" style="32"/>
    <col min="10502" max="10502" width="50.5703125" style="32" customWidth="1"/>
    <col min="10503" max="10503" width="13" style="32" customWidth="1"/>
    <col min="10504" max="10504" width="12.85546875" style="32" customWidth="1"/>
    <col min="10505" max="10505" width="18.5703125" style="32" customWidth="1"/>
    <col min="10506" max="10506" width="8.7109375" style="32" customWidth="1"/>
    <col min="10507" max="10507" width="1" style="32" customWidth="1"/>
    <col min="10508" max="10508" width="3" style="32" customWidth="1"/>
    <col min="10509" max="10509" width="8.5703125" style="32" customWidth="1"/>
    <col min="10510" max="10511" width="13.140625" style="32" customWidth="1"/>
    <col min="10512" max="10512" width="13" style="32" customWidth="1"/>
    <col min="10513" max="10516" width="9.140625" style="32" customWidth="1"/>
    <col min="10517" max="10752" width="9.140625" style="32"/>
    <col min="10753" max="10753" width="13" style="32" customWidth="1"/>
    <col min="10754" max="10757" width="9.140625" style="32"/>
    <col min="10758" max="10758" width="50.5703125" style="32" customWidth="1"/>
    <col min="10759" max="10759" width="13" style="32" customWidth="1"/>
    <col min="10760" max="10760" width="12.85546875" style="32" customWidth="1"/>
    <col min="10761" max="10761" width="18.5703125" style="32" customWidth="1"/>
    <col min="10762" max="10762" width="8.7109375" style="32" customWidth="1"/>
    <col min="10763" max="10763" width="1" style="32" customWidth="1"/>
    <col min="10764" max="10764" width="3" style="32" customWidth="1"/>
    <col min="10765" max="10765" width="8.5703125" style="32" customWidth="1"/>
    <col min="10766" max="10767" width="13.140625" style="32" customWidth="1"/>
    <col min="10768" max="10768" width="13" style="32" customWidth="1"/>
    <col min="10769" max="10772" width="9.140625" style="32" customWidth="1"/>
    <col min="10773" max="11008" width="9.140625" style="32"/>
    <col min="11009" max="11009" width="13" style="32" customWidth="1"/>
    <col min="11010" max="11013" width="9.140625" style="32"/>
    <col min="11014" max="11014" width="50.5703125" style="32" customWidth="1"/>
    <col min="11015" max="11015" width="13" style="32" customWidth="1"/>
    <col min="11016" max="11016" width="12.85546875" style="32" customWidth="1"/>
    <col min="11017" max="11017" width="18.5703125" style="32" customWidth="1"/>
    <col min="11018" max="11018" width="8.7109375" style="32" customWidth="1"/>
    <col min="11019" max="11019" width="1" style="32" customWidth="1"/>
    <col min="11020" max="11020" width="3" style="32" customWidth="1"/>
    <col min="11021" max="11021" width="8.5703125" style="32" customWidth="1"/>
    <col min="11022" max="11023" width="13.140625" style="32" customWidth="1"/>
    <col min="11024" max="11024" width="13" style="32" customWidth="1"/>
    <col min="11025" max="11028" width="9.140625" style="32" customWidth="1"/>
    <col min="11029" max="11264" width="9.140625" style="32"/>
    <col min="11265" max="11265" width="13" style="32" customWidth="1"/>
    <col min="11266" max="11269" width="9.140625" style="32"/>
    <col min="11270" max="11270" width="50.5703125" style="32" customWidth="1"/>
    <col min="11271" max="11271" width="13" style="32" customWidth="1"/>
    <col min="11272" max="11272" width="12.85546875" style="32" customWidth="1"/>
    <col min="11273" max="11273" width="18.5703125" style="32" customWidth="1"/>
    <col min="11274" max="11274" width="8.7109375" style="32" customWidth="1"/>
    <col min="11275" max="11275" width="1" style="32" customWidth="1"/>
    <col min="11276" max="11276" width="3" style="32" customWidth="1"/>
    <col min="11277" max="11277" width="8.5703125" style="32" customWidth="1"/>
    <col min="11278" max="11279" width="13.140625" style="32" customWidth="1"/>
    <col min="11280" max="11280" width="13" style="32" customWidth="1"/>
    <col min="11281" max="11284" width="9.140625" style="32" customWidth="1"/>
    <col min="11285" max="11520" width="9.140625" style="32"/>
    <col min="11521" max="11521" width="13" style="32" customWidth="1"/>
    <col min="11522" max="11525" width="9.140625" style="32"/>
    <col min="11526" max="11526" width="50.5703125" style="32" customWidth="1"/>
    <col min="11527" max="11527" width="13" style="32" customWidth="1"/>
    <col min="11528" max="11528" width="12.85546875" style="32" customWidth="1"/>
    <col min="11529" max="11529" width="18.5703125" style="32" customWidth="1"/>
    <col min="11530" max="11530" width="8.7109375" style="32" customWidth="1"/>
    <col min="11531" max="11531" width="1" style="32" customWidth="1"/>
    <col min="11532" max="11532" width="3" style="32" customWidth="1"/>
    <col min="11533" max="11533" width="8.5703125" style="32" customWidth="1"/>
    <col min="11534" max="11535" width="13.140625" style="32" customWidth="1"/>
    <col min="11536" max="11536" width="13" style="32" customWidth="1"/>
    <col min="11537" max="11540" width="9.140625" style="32" customWidth="1"/>
    <col min="11541" max="11776" width="9.140625" style="32"/>
    <col min="11777" max="11777" width="13" style="32" customWidth="1"/>
    <col min="11778" max="11781" width="9.140625" style="32"/>
    <col min="11782" max="11782" width="50.5703125" style="32" customWidth="1"/>
    <col min="11783" max="11783" width="13" style="32" customWidth="1"/>
    <col min="11784" max="11784" width="12.85546875" style="32" customWidth="1"/>
    <col min="11785" max="11785" width="18.5703125" style="32" customWidth="1"/>
    <col min="11786" max="11786" width="8.7109375" style="32" customWidth="1"/>
    <col min="11787" max="11787" width="1" style="32" customWidth="1"/>
    <col min="11788" max="11788" width="3" style="32" customWidth="1"/>
    <col min="11789" max="11789" width="8.5703125" style="32" customWidth="1"/>
    <col min="11790" max="11791" width="13.140625" style="32" customWidth="1"/>
    <col min="11792" max="11792" width="13" style="32" customWidth="1"/>
    <col min="11793" max="11796" width="9.140625" style="32" customWidth="1"/>
    <col min="11797" max="12032" width="9.140625" style="32"/>
    <col min="12033" max="12033" width="13" style="32" customWidth="1"/>
    <col min="12034" max="12037" width="9.140625" style="32"/>
    <col min="12038" max="12038" width="50.5703125" style="32" customWidth="1"/>
    <col min="12039" max="12039" width="13" style="32" customWidth="1"/>
    <col min="12040" max="12040" width="12.85546875" style="32" customWidth="1"/>
    <col min="12041" max="12041" width="18.5703125" style="32" customWidth="1"/>
    <col min="12042" max="12042" width="8.7109375" style="32" customWidth="1"/>
    <col min="12043" max="12043" width="1" style="32" customWidth="1"/>
    <col min="12044" max="12044" width="3" style="32" customWidth="1"/>
    <col min="12045" max="12045" width="8.5703125" style="32" customWidth="1"/>
    <col min="12046" max="12047" width="13.140625" style="32" customWidth="1"/>
    <col min="12048" max="12048" width="13" style="32" customWidth="1"/>
    <col min="12049" max="12052" width="9.140625" style="32" customWidth="1"/>
    <col min="12053" max="12288" width="9.140625" style="32"/>
    <col min="12289" max="12289" width="13" style="32" customWidth="1"/>
    <col min="12290" max="12293" width="9.140625" style="32"/>
    <col min="12294" max="12294" width="50.5703125" style="32" customWidth="1"/>
    <col min="12295" max="12295" width="13" style="32" customWidth="1"/>
    <col min="12296" max="12296" width="12.85546875" style="32" customWidth="1"/>
    <col min="12297" max="12297" width="18.5703125" style="32" customWidth="1"/>
    <col min="12298" max="12298" width="8.7109375" style="32" customWidth="1"/>
    <col min="12299" max="12299" width="1" style="32" customWidth="1"/>
    <col min="12300" max="12300" width="3" style="32" customWidth="1"/>
    <col min="12301" max="12301" width="8.5703125" style="32" customWidth="1"/>
    <col min="12302" max="12303" width="13.140625" style="32" customWidth="1"/>
    <col min="12304" max="12304" width="13" style="32" customWidth="1"/>
    <col min="12305" max="12308" width="9.140625" style="32" customWidth="1"/>
    <col min="12309" max="12544" width="9.140625" style="32"/>
    <col min="12545" max="12545" width="13" style="32" customWidth="1"/>
    <col min="12546" max="12549" width="9.140625" style="32"/>
    <col min="12550" max="12550" width="50.5703125" style="32" customWidth="1"/>
    <col min="12551" max="12551" width="13" style="32" customWidth="1"/>
    <col min="12552" max="12552" width="12.85546875" style="32" customWidth="1"/>
    <col min="12553" max="12553" width="18.5703125" style="32" customWidth="1"/>
    <col min="12554" max="12554" width="8.7109375" style="32" customWidth="1"/>
    <col min="12555" max="12555" width="1" style="32" customWidth="1"/>
    <col min="12556" max="12556" width="3" style="32" customWidth="1"/>
    <col min="12557" max="12557" width="8.5703125" style="32" customWidth="1"/>
    <col min="12558" max="12559" width="13.140625" style="32" customWidth="1"/>
    <col min="12560" max="12560" width="13" style="32" customWidth="1"/>
    <col min="12561" max="12564" width="9.140625" style="32" customWidth="1"/>
    <col min="12565" max="12800" width="9.140625" style="32"/>
    <col min="12801" max="12801" width="13" style="32" customWidth="1"/>
    <col min="12802" max="12805" width="9.140625" style="32"/>
    <col min="12806" max="12806" width="50.5703125" style="32" customWidth="1"/>
    <col min="12807" max="12807" width="13" style="32" customWidth="1"/>
    <col min="12808" max="12808" width="12.85546875" style="32" customWidth="1"/>
    <col min="12809" max="12809" width="18.5703125" style="32" customWidth="1"/>
    <col min="12810" max="12810" width="8.7109375" style="32" customWidth="1"/>
    <col min="12811" max="12811" width="1" style="32" customWidth="1"/>
    <col min="12812" max="12812" width="3" style="32" customWidth="1"/>
    <col min="12813" max="12813" width="8.5703125" style="32" customWidth="1"/>
    <col min="12814" max="12815" width="13.140625" style="32" customWidth="1"/>
    <col min="12816" max="12816" width="13" style="32" customWidth="1"/>
    <col min="12817" max="12820" width="9.140625" style="32" customWidth="1"/>
    <col min="12821" max="13056" width="9.140625" style="32"/>
    <col min="13057" max="13057" width="13" style="32" customWidth="1"/>
    <col min="13058" max="13061" width="9.140625" style="32"/>
    <col min="13062" max="13062" width="50.5703125" style="32" customWidth="1"/>
    <col min="13063" max="13063" width="13" style="32" customWidth="1"/>
    <col min="13064" max="13064" width="12.85546875" style="32" customWidth="1"/>
    <col min="13065" max="13065" width="18.5703125" style="32" customWidth="1"/>
    <col min="13066" max="13066" width="8.7109375" style="32" customWidth="1"/>
    <col min="13067" max="13067" width="1" style="32" customWidth="1"/>
    <col min="13068" max="13068" width="3" style="32" customWidth="1"/>
    <col min="13069" max="13069" width="8.5703125" style="32" customWidth="1"/>
    <col min="13070" max="13071" width="13.140625" style="32" customWidth="1"/>
    <col min="13072" max="13072" width="13" style="32" customWidth="1"/>
    <col min="13073" max="13076" width="9.140625" style="32" customWidth="1"/>
    <col min="13077" max="13312" width="9.140625" style="32"/>
    <col min="13313" max="13313" width="13" style="32" customWidth="1"/>
    <col min="13314" max="13317" width="9.140625" style="32"/>
    <col min="13318" max="13318" width="50.5703125" style="32" customWidth="1"/>
    <col min="13319" max="13319" width="13" style="32" customWidth="1"/>
    <col min="13320" max="13320" width="12.85546875" style="32" customWidth="1"/>
    <col min="13321" max="13321" width="18.5703125" style="32" customWidth="1"/>
    <col min="13322" max="13322" width="8.7109375" style="32" customWidth="1"/>
    <col min="13323" max="13323" width="1" style="32" customWidth="1"/>
    <col min="13324" max="13324" width="3" style="32" customWidth="1"/>
    <col min="13325" max="13325" width="8.5703125" style="32" customWidth="1"/>
    <col min="13326" max="13327" width="13.140625" style="32" customWidth="1"/>
    <col min="13328" max="13328" width="13" style="32" customWidth="1"/>
    <col min="13329" max="13332" width="9.140625" style="32" customWidth="1"/>
    <col min="13333" max="13568" width="9.140625" style="32"/>
    <col min="13569" max="13569" width="13" style="32" customWidth="1"/>
    <col min="13570" max="13573" width="9.140625" style="32"/>
    <col min="13574" max="13574" width="50.5703125" style="32" customWidth="1"/>
    <col min="13575" max="13575" width="13" style="32" customWidth="1"/>
    <col min="13576" max="13576" width="12.85546875" style="32" customWidth="1"/>
    <col min="13577" max="13577" width="18.5703125" style="32" customWidth="1"/>
    <col min="13578" max="13578" width="8.7109375" style="32" customWidth="1"/>
    <col min="13579" max="13579" width="1" style="32" customWidth="1"/>
    <col min="13580" max="13580" width="3" style="32" customWidth="1"/>
    <col min="13581" max="13581" width="8.5703125" style="32" customWidth="1"/>
    <col min="13582" max="13583" width="13.140625" style="32" customWidth="1"/>
    <col min="13584" max="13584" width="13" style="32" customWidth="1"/>
    <col min="13585" max="13588" width="9.140625" style="32" customWidth="1"/>
    <col min="13589" max="13824" width="9.140625" style="32"/>
    <col min="13825" max="13825" width="13" style="32" customWidth="1"/>
    <col min="13826" max="13829" width="9.140625" style="32"/>
    <col min="13830" max="13830" width="50.5703125" style="32" customWidth="1"/>
    <col min="13831" max="13831" width="13" style="32" customWidth="1"/>
    <col min="13832" max="13832" width="12.85546875" style="32" customWidth="1"/>
    <col min="13833" max="13833" width="18.5703125" style="32" customWidth="1"/>
    <col min="13834" max="13834" width="8.7109375" style="32" customWidth="1"/>
    <col min="13835" max="13835" width="1" style="32" customWidth="1"/>
    <col min="13836" max="13836" width="3" style="32" customWidth="1"/>
    <col min="13837" max="13837" width="8.5703125" style="32" customWidth="1"/>
    <col min="13838" max="13839" width="13.140625" style="32" customWidth="1"/>
    <col min="13840" max="13840" width="13" style="32" customWidth="1"/>
    <col min="13841" max="13844" width="9.140625" style="32" customWidth="1"/>
    <col min="13845" max="14080" width="9.140625" style="32"/>
    <col min="14081" max="14081" width="13" style="32" customWidth="1"/>
    <col min="14082" max="14085" width="9.140625" style="32"/>
    <col min="14086" max="14086" width="50.5703125" style="32" customWidth="1"/>
    <col min="14087" max="14087" width="13" style="32" customWidth="1"/>
    <col min="14088" max="14088" width="12.85546875" style="32" customWidth="1"/>
    <col min="14089" max="14089" width="18.5703125" style="32" customWidth="1"/>
    <col min="14090" max="14090" width="8.7109375" style="32" customWidth="1"/>
    <col min="14091" max="14091" width="1" style="32" customWidth="1"/>
    <col min="14092" max="14092" width="3" style="32" customWidth="1"/>
    <col min="14093" max="14093" width="8.5703125" style="32" customWidth="1"/>
    <col min="14094" max="14095" width="13.140625" style="32" customWidth="1"/>
    <col min="14096" max="14096" width="13" style="32" customWidth="1"/>
    <col min="14097" max="14100" width="9.140625" style="32" customWidth="1"/>
    <col min="14101" max="14336" width="9.140625" style="32"/>
    <col min="14337" max="14337" width="13" style="32" customWidth="1"/>
    <col min="14338" max="14341" width="9.140625" style="32"/>
    <col min="14342" max="14342" width="50.5703125" style="32" customWidth="1"/>
    <col min="14343" max="14343" width="13" style="32" customWidth="1"/>
    <col min="14344" max="14344" width="12.85546875" style="32" customWidth="1"/>
    <col min="14345" max="14345" width="18.5703125" style="32" customWidth="1"/>
    <col min="14346" max="14346" width="8.7109375" style="32" customWidth="1"/>
    <col min="14347" max="14347" width="1" style="32" customWidth="1"/>
    <col min="14348" max="14348" width="3" style="32" customWidth="1"/>
    <col min="14349" max="14349" width="8.5703125" style="32" customWidth="1"/>
    <col min="14350" max="14351" width="13.140625" style="32" customWidth="1"/>
    <col min="14352" max="14352" width="13" style="32" customWidth="1"/>
    <col min="14353" max="14356" width="9.140625" style="32" customWidth="1"/>
    <col min="14357" max="14592" width="9.140625" style="32"/>
    <col min="14593" max="14593" width="13" style="32" customWidth="1"/>
    <col min="14594" max="14597" width="9.140625" style="32"/>
    <col min="14598" max="14598" width="50.5703125" style="32" customWidth="1"/>
    <col min="14599" max="14599" width="13" style="32" customWidth="1"/>
    <col min="14600" max="14600" width="12.85546875" style="32" customWidth="1"/>
    <col min="14601" max="14601" width="18.5703125" style="32" customWidth="1"/>
    <col min="14602" max="14602" width="8.7109375" style="32" customWidth="1"/>
    <col min="14603" max="14603" width="1" style="32" customWidth="1"/>
    <col min="14604" max="14604" width="3" style="32" customWidth="1"/>
    <col min="14605" max="14605" width="8.5703125" style="32" customWidth="1"/>
    <col min="14606" max="14607" width="13.140625" style="32" customWidth="1"/>
    <col min="14608" max="14608" width="13" style="32" customWidth="1"/>
    <col min="14609" max="14612" width="9.140625" style="32" customWidth="1"/>
    <col min="14613" max="14848" width="9.140625" style="32"/>
    <col min="14849" max="14849" width="13" style="32" customWidth="1"/>
    <col min="14850" max="14853" width="9.140625" style="32"/>
    <col min="14854" max="14854" width="50.5703125" style="32" customWidth="1"/>
    <col min="14855" max="14855" width="13" style="32" customWidth="1"/>
    <col min="14856" max="14856" width="12.85546875" style="32" customWidth="1"/>
    <col min="14857" max="14857" width="18.5703125" style="32" customWidth="1"/>
    <col min="14858" max="14858" width="8.7109375" style="32" customWidth="1"/>
    <col min="14859" max="14859" width="1" style="32" customWidth="1"/>
    <col min="14860" max="14860" width="3" style="32" customWidth="1"/>
    <col min="14861" max="14861" width="8.5703125" style="32" customWidth="1"/>
    <col min="14862" max="14863" width="13.140625" style="32" customWidth="1"/>
    <col min="14864" max="14864" width="13" style="32" customWidth="1"/>
    <col min="14865" max="14868" width="9.140625" style="32" customWidth="1"/>
    <col min="14869" max="15104" width="9.140625" style="32"/>
    <col min="15105" max="15105" width="13" style="32" customWidth="1"/>
    <col min="15106" max="15109" width="9.140625" style="32"/>
    <col min="15110" max="15110" width="50.5703125" style="32" customWidth="1"/>
    <col min="15111" max="15111" width="13" style="32" customWidth="1"/>
    <col min="15112" max="15112" width="12.85546875" style="32" customWidth="1"/>
    <col min="15113" max="15113" width="18.5703125" style="32" customWidth="1"/>
    <col min="15114" max="15114" width="8.7109375" style="32" customWidth="1"/>
    <col min="15115" max="15115" width="1" style="32" customWidth="1"/>
    <col min="15116" max="15116" width="3" style="32" customWidth="1"/>
    <col min="15117" max="15117" width="8.5703125" style="32" customWidth="1"/>
    <col min="15118" max="15119" width="13.140625" style="32" customWidth="1"/>
    <col min="15120" max="15120" width="13" style="32" customWidth="1"/>
    <col min="15121" max="15124" width="9.140625" style="32" customWidth="1"/>
    <col min="15125" max="15360" width="9.140625" style="32"/>
    <col min="15361" max="15361" width="13" style="32" customWidth="1"/>
    <col min="15362" max="15365" width="9.140625" style="32"/>
    <col min="15366" max="15366" width="50.5703125" style="32" customWidth="1"/>
    <col min="15367" max="15367" width="13" style="32" customWidth="1"/>
    <col min="15368" max="15368" width="12.85546875" style="32" customWidth="1"/>
    <col min="15369" max="15369" width="18.5703125" style="32" customWidth="1"/>
    <col min="15370" max="15370" width="8.7109375" style="32" customWidth="1"/>
    <col min="15371" max="15371" width="1" style="32" customWidth="1"/>
    <col min="15372" max="15372" width="3" style="32" customWidth="1"/>
    <col min="15373" max="15373" width="8.5703125" style="32" customWidth="1"/>
    <col min="15374" max="15375" width="13.140625" style="32" customWidth="1"/>
    <col min="15376" max="15376" width="13" style="32" customWidth="1"/>
    <col min="15377" max="15380" width="9.140625" style="32" customWidth="1"/>
    <col min="15381" max="15616" width="9.140625" style="32"/>
    <col min="15617" max="15617" width="13" style="32" customWidth="1"/>
    <col min="15618" max="15621" width="9.140625" style="32"/>
    <col min="15622" max="15622" width="50.5703125" style="32" customWidth="1"/>
    <col min="15623" max="15623" width="13" style="32" customWidth="1"/>
    <col min="15624" max="15624" width="12.85546875" style="32" customWidth="1"/>
    <col min="15625" max="15625" width="18.5703125" style="32" customWidth="1"/>
    <col min="15626" max="15626" width="8.7109375" style="32" customWidth="1"/>
    <col min="15627" max="15627" width="1" style="32" customWidth="1"/>
    <col min="15628" max="15628" width="3" style="32" customWidth="1"/>
    <col min="15629" max="15629" width="8.5703125" style="32" customWidth="1"/>
    <col min="15630" max="15631" width="13.140625" style="32" customWidth="1"/>
    <col min="15632" max="15632" width="13" style="32" customWidth="1"/>
    <col min="15633" max="15636" width="9.140625" style="32" customWidth="1"/>
    <col min="15637" max="15872" width="9.140625" style="32"/>
    <col min="15873" max="15873" width="13" style="32" customWidth="1"/>
    <col min="15874" max="15877" width="9.140625" style="32"/>
    <col min="15878" max="15878" width="50.5703125" style="32" customWidth="1"/>
    <col min="15879" max="15879" width="13" style="32" customWidth="1"/>
    <col min="15880" max="15880" width="12.85546875" style="32" customWidth="1"/>
    <col min="15881" max="15881" width="18.5703125" style="32" customWidth="1"/>
    <col min="15882" max="15882" width="8.7109375" style="32" customWidth="1"/>
    <col min="15883" max="15883" width="1" style="32" customWidth="1"/>
    <col min="15884" max="15884" width="3" style="32" customWidth="1"/>
    <col min="15885" max="15885" width="8.5703125" style="32" customWidth="1"/>
    <col min="15886" max="15887" width="13.140625" style="32" customWidth="1"/>
    <col min="15888" max="15888" width="13" style="32" customWidth="1"/>
    <col min="15889" max="15892" width="9.140625" style="32" customWidth="1"/>
    <col min="15893" max="16128" width="9.140625" style="32"/>
    <col min="16129" max="16129" width="13" style="32" customWidth="1"/>
    <col min="16130" max="16133" width="9.140625" style="32"/>
    <col min="16134" max="16134" width="50.5703125" style="32" customWidth="1"/>
    <col min="16135" max="16135" width="13" style="32" customWidth="1"/>
    <col min="16136" max="16136" width="12.85546875" style="32" customWidth="1"/>
    <col min="16137" max="16137" width="18.5703125" style="32" customWidth="1"/>
    <col min="16138" max="16138" width="8.7109375" style="32" customWidth="1"/>
    <col min="16139" max="16139" width="1" style="32" customWidth="1"/>
    <col min="16140" max="16140" width="3" style="32" customWidth="1"/>
    <col min="16141" max="16141" width="8.5703125" style="32" customWidth="1"/>
    <col min="16142" max="16143" width="13.140625" style="32" customWidth="1"/>
    <col min="16144" max="16144" width="13" style="32" customWidth="1"/>
    <col min="16145" max="16148" width="9.140625" style="32" customWidth="1"/>
    <col min="16149" max="16384" width="9.140625" style="32"/>
  </cols>
  <sheetData>
    <row r="1" spans="1:20" ht="19.5" customHeight="1" x14ac:dyDescent="0.3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22"/>
      <c r="M1" s="222"/>
      <c r="N1" s="222"/>
      <c r="O1" s="222"/>
      <c r="P1" s="222"/>
    </row>
    <row r="2" spans="1:20" ht="19.5" customHeight="1" x14ac:dyDescent="0.3">
      <c r="A2" s="187" t="s">
        <v>1</v>
      </c>
      <c r="B2" s="188"/>
      <c r="C2" s="188"/>
      <c r="D2" s="223"/>
      <c r="E2" s="223"/>
      <c r="F2" s="223"/>
      <c r="G2" s="223"/>
      <c r="H2" s="192" t="s">
        <v>2</v>
      </c>
      <c r="I2" s="193"/>
      <c r="J2" s="193"/>
      <c r="K2" s="193"/>
      <c r="L2" s="224"/>
      <c r="M2" s="224"/>
      <c r="N2" s="224"/>
      <c r="O2" s="224"/>
      <c r="P2" s="224"/>
    </row>
    <row r="3" spans="1:20" ht="19.5" customHeight="1" x14ac:dyDescent="0.3">
      <c r="A3" s="187" t="s">
        <v>3</v>
      </c>
      <c r="B3" s="188"/>
      <c r="C3" s="188"/>
      <c r="D3" s="223"/>
      <c r="E3" s="223"/>
      <c r="F3" s="223"/>
      <c r="G3" s="223"/>
      <c r="H3" s="193"/>
      <c r="I3" s="193"/>
      <c r="J3" s="193"/>
      <c r="K3" s="193"/>
      <c r="L3" s="224"/>
      <c r="M3" s="224"/>
      <c r="N3" s="224"/>
      <c r="O3" s="224"/>
      <c r="P3" s="224"/>
    </row>
    <row r="4" spans="1:20" ht="19.5" customHeight="1" x14ac:dyDescent="0.3">
      <c r="A4" s="187" t="s">
        <v>4</v>
      </c>
      <c r="B4" s="188"/>
      <c r="C4" s="188"/>
      <c r="D4" s="223"/>
      <c r="E4" s="223"/>
      <c r="F4" s="223"/>
      <c r="G4" s="223"/>
      <c r="H4" s="193"/>
      <c r="I4" s="193"/>
      <c r="J4" s="193"/>
      <c r="K4" s="193"/>
      <c r="L4" s="224"/>
      <c r="M4" s="224"/>
      <c r="N4" s="224"/>
      <c r="O4" s="224"/>
      <c r="P4" s="224"/>
    </row>
    <row r="5" spans="1:20" ht="19.5" customHeight="1" thickBot="1" x14ac:dyDescent="0.35">
      <c r="A5" s="194" t="s">
        <v>5</v>
      </c>
      <c r="B5" s="194"/>
      <c r="C5" s="194"/>
      <c r="D5" s="194"/>
      <c r="E5" s="194"/>
      <c r="F5" s="194"/>
      <c r="G5" s="194"/>
      <c r="H5" s="225"/>
      <c r="I5" s="225"/>
      <c r="J5" s="225"/>
      <c r="K5" s="225"/>
      <c r="L5" s="226"/>
      <c r="M5" s="226"/>
      <c r="N5" s="226"/>
      <c r="O5" s="226"/>
      <c r="P5" s="226"/>
    </row>
    <row r="6" spans="1:20" s="39" customFormat="1" ht="78" customHeight="1" thickBot="1" x14ac:dyDescent="0.35">
      <c r="A6" s="310" t="s">
        <v>6</v>
      </c>
      <c r="B6" s="311"/>
      <c r="C6" s="311"/>
      <c r="D6" s="311"/>
      <c r="E6" s="311"/>
      <c r="F6" s="311"/>
      <c r="G6" s="71" t="s">
        <v>7</v>
      </c>
      <c r="H6" s="71" t="s">
        <v>8</v>
      </c>
      <c r="I6" s="71" t="s">
        <v>31</v>
      </c>
      <c r="J6" s="311" t="s">
        <v>32</v>
      </c>
      <c r="K6" s="311"/>
      <c r="L6" s="311" t="s">
        <v>33</v>
      </c>
      <c r="M6" s="311"/>
      <c r="N6" s="34" t="s">
        <v>9</v>
      </c>
      <c r="O6" s="35" t="s">
        <v>10</v>
      </c>
      <c r="P6" s="36" t="s">
        <v>11</v>
      </c>
      <c r="Q6" s="37"/>
      <c r="R6" s="38" t="s">
        <v>34</v>
      </c>
      <c r="S6" s="38" t="s">
        <v>35</v>
      </c>
      <c r="T6" s="38" t="s">
        <v>36</v>
      </c>
    </row>
    <row r="7" spans="1:20" ht="24.75" customHeight="1" x14ac:dyDescent="0.3">
      <c r="A7" s="312" t="s">
        <v>37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40"/>
      <c r="Q7" s="41"/>
    </row>
    <row r="8" spans="1:20" ht="24.75" customHeight="1" x14ac:dyDescent="0.3">
      <c r="A8" s="239" t="s">
        <v>38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88"/>
      <c r="Q8" s="41"/>
    </row>
    <row r="9" spans="1:20" ht="24.75" customHeight="1" x14ac:dyDescent="0.3">
      <c r="A9" s="217" t="s">
        <v>39</v>
      </c>
      <c r="B9" s="218"/>
      <c r="C9" s="218"/>
      <c r="D9" s="218"/>
      <c r="E9" s="218"/>
      <c r="F9" s="218"/>
      <c r="G9" s="66">
        <v>51011450</v>
      </c>
      <c r="H9" s="66" t="s">
        <v>40</v>
      </c>
      <c r="I9" s="66" t="s">
        <v>41</v>
      </c>
      <c r="J9" s="219">
        <v>320</v>
      </c>
      <c r="K9" s="219"/>
      <c r="L9" s="216">
        <v>15</v>
      </c>
      <c r="M9" s="216"/>
      <c r="N9" s="72">
        <v>4.8</v>
      </c>
      <c r="O9" s="42">
        <v>63</v>
      </c>
      <c r="P9" s="60"/>
      <c r="Q9" s="41"/>
      <c r="R9" s="33">
        <f t="shared" ref="R9:R40" si="0">P9*N9</f>
        <v>0</v>
      </c>
      <c r="S9" s="33">
        <f>P9*0.0255</f>
        <v>0</v>
      </c>
      <c r="T9" s="33">
        <f>P9/63</f>
        <v>0</v>
      </c>
    </row>
    <row r="10" spans="1:20" ht="24.75" customHeight="1" x14ac:dyDescent="0.3">
      <c r="A10" s="217" t="s">
        <v>82</v>
      </c>
      <c r="B10" s="218"/>
      <c r="C10" s="218"/>
      <c r="D10" s="218"/>
      <c r="E10" s="218"/>
      <c r="F10" s="218"/>
      <c r="G10" s="66">
        <v>51841450</v>
      </c>
      <c r="H10" s="66" t="s">
        <v>40</v>
      </c>
      <c r="I10" s="66" t="s">
        <v>41</v>
      </c>
      <c r="J10" s="219">
        <v>310</v>
      </c>
      <c r="K10" s="219"/>
      <c r="L10" s="216">
        <v>15</v>
      </c>
      <c r="M10" s="216"/>
      <c r="N10" s="72">
        <v>4.6500000000000004</v>
      </c>
      <c r="O10" s="42">
        <v>63</v>
      </c>
      <c r="P10" s="60"/>
      <c r="Q10" s="41"/>
      <c r="R10" s="33">
        <f>P10*N10</f>
        <v>0</v>
      </c>
      <c r="S10" s="33">
        <f>P10*0.0255</f>
        <v>0</v>
      </c>
      <c r="T10" s="33">
        <f>P10/63</f>
        <v>0</v>
      </c>
    </row>
    <row r="11" spans="1:20" ht="24.75" customHeight="1" x14ac:dyDescent="0.3">
      <c r="A11" s="217" t="s">
        <v>83</v>
      </c>
      <c r="B11" s="218"/>
      <c r="C11" s="218"/>
      <c r="D11" s="218"/>
      <c r="E11" s="218"/>
      <c r="F11" s="218"/>
      <c r="G11" s="66">
        <v>51851450</v>
      </c>
      <c r="H11" s="66" t="s">
        <v>40</v>
      </c>
      <c r="I11" s="66" t="s">
        <v>41</v>
      </c>
      <c r="J11" s="219">
        <v>310</v>
      </c>
      <c r="K11" s="219"/>
      <c r="L11" s="216">
        <v>15</v>
      </c>
      <c r="M11" s="216"/>
      <c r="N11" s="72">
        <v>4.6500000000000004</v>
      </c>
      <c r="O11" s="42">
        <v>63</v>
      </c>
      <c r="P11" s="60"/>
      <c r="Q11" s="41"/>
      <c r="R11" s="33">
        <f>P11*N11</f>
        <v>0</v>
      </c>
      <c r="S11" s="33">
        <f>P11*0.0255</f>
        <v>0</v>
      </c>
      <c r="T11" s="33">
        <f>P11/63</f>
        <v>0</v>
      </c>
    </row>
    <row r="12" spans="1:20" ht="24.75" customHeight="1" x14ac:dyDescent="0.3">
      <c r="A12" s="217" t="s">
        <v>42</v>
      </c>
      <c r="B12" s="218"/>
      <c r="C12" s="218"/>
      <c r="D12" s="218"/>
      <c r="E12" s="218"/>
      <c r="F12" s="218"/>
      <c r="G12" s="66">
        <v>51051450</v>
      </c>
      <c r="H12" s="66" t="s">
        <v>40</v>
      </c>
      <c r="I12" s="66" t="s">
        <v>41</v>
      </c>
      <c r="J12" s="219">
        <v>310</v>
      </c>
      <c r="K12" s="219"/>
      <c r="L12" s="216">
        <v>15</v>
      </c>
      <c r="M12" s="216"/>
      <c r="N12" s="72">
        <v>4.6500000000000004</v>
      </c>
      <c r="O12" s="42">
        <v>63</v>
      </c>
      <c r="P12" s="60"/>
      <c r="Q12" s="41"/>
      <c r="R12" s="33">
        <f>P12*N12</f>
        <v>0</v>
      </c>
      <c r="S12" s="33">
        <f>P12*0.0255</f>
        <v>0</v>
      </c>
      <c r="T12" s="33">
        <f>P12/63</f>
        <v>0</v>
      </c>
    </row>
    <row r="13" spans="1:20" ht="24.75" customHeight="1" x14ac:dyDescent="0.3">
      <c r="A13" s="206" t="s">
        <v>90</v>
      </c>
      <c r="B13" s="278"/>
      <c r="C13" s="278"/>
      <c r="D13" s="278"/>
      <c r="E13" s="278"/>
      <c r="F13" s="279"/>
      <c r="G13" s="100">
        <v>51861450</v>
      </c>
      <c r="H13" s="100" t="s">
        <v>40</v>
      </c>
      <c r="I13" s="100" t="s">
        <v>41</v>
      </c>
      <c r="J13" s="219">
        <v>310</v>
      </c>
      <c r="K13" s="219"/>
      <c r="L13" s="216">
        <v>15</v>
      </c>
      <c r="M13" s="216"/>
      <c r="N13" s="72">
        <v>4.6500000000000004</v>
      </c>
      <c r="O13" s="42">
        <v>63</v>
      </c>
      <c r="P13" s="60"/>
      <c r="Q13" s="41"/>
      <c r="R13" s="33">
        <f t="shared" ref="R13:R14" si="1">P13*N13</f>
        <v>0</v>
      </c>
      <c r="S13" s="33">
        <f t="shared" ref="S13:S14" si="2">P13*0.0255</f>
        <v>0</v>
      </c>
      <c r="T13" s="33">
        <f t="shared" ref="T13:T14" si="3">P13/63</f>
        <v>0</v>
      </c>
    </row>
    <row r="14" spans="1:20" ht="24.75" customHeight="1" x14ac:dyDescent="0.3">
      <c r="A14" s="206" t="s">
        <v>91</v>
      </c>
      <c r="B14" s="278"/>
      <c r="C14" s="278"/>
      <c r="D14" s="278"/>
      <c r="E14" s="278"/>
      <c r="F14" s="279"/>
      <c r="G14" s="100">
        <v>51871450</v>
      </c>
      <c r="H14" s="100" t="s">
        <v>40</v>
      </c>
      <c r="I14" s="100" t="s">
        <v>41</v>
      </c>
      <c r="J14" s="219">
        <v>310</v>
      </c>
      <c r="K14" s="219"/>
      <c r="L14" s="216">
        <v>15</v>
      </c>
      <c r="M14" s="216"/>
      <c r="N14" s="72">
        <v>4.6500000000000004</v>
      </c>
      <c r="O14" s="42">
        <v>63</v>
      </c>
      <c r="P14" s="60"/>
      <c r="Q14" s="41"/>
      <c r="R14" s="33">
        <f t="shared" si="1"/>
        <v>0</v>
      </c>
      <c r="S14" s="33">
        <f t="shared" si="2"/>
        <v>0</v>
      </c>
      <c r="T14" s="33">
        <f t="shared" si="3"/>
        <v>0</v>
      </c>
    </row>
    <row r="15" spans="1:20" ht="24.75" customHeight="1" x14ac:dyDescent="0.3">
      <c r="A15" s="217" t="s">
        <v>43</v>
      </c>
      <c r="B15" s="218"/>
      <c r="C15" s="218"/>
      <c r="D15" s="218"/>
      <c r="E15" s="218"/>
      <c r="F15" s="218"/>
      <c r="G15" s="66">
        <v>51031450</v>
      </c>
      <c r="H15" s="66" t="s">
        <v>40</v>
      </c>
      <c r="I15" s="66" t="s">
        <v>41</v>
      </c>
      <c r="J15" s="219">
        <v>310</v>
      </c>
      <c r="K15" s="219"/>
      <c r="L15" s="216">
        <v>15</v>
      </c>
      <c r="M15" s="216"/>
      <c r="N15" s="72">
        <v>4.6500000000000004</v>
      </c>
      <c r="O15" s="42">
        <v>63</v>
      </c>
      <c r="P15" s="60"/>
      <c r="Q15" s="41"/>
      <c r="R15" s="33">
        <f t="shared" si="0"/>
        <v>0</v>
      </c>
      <c r="S15" s="33">
        <f t="shared" ref="S15:S20" si="4">P15*0.0255</f>
        <v>0</v>
      </c>
      <c r="T15" s="33">
        <f t="shared" ref="T15:T20" si="5">P15/63</f>
        <v>0</v>
      </c>
    </row>
    <row r="16" spans="1:20" ht="24.75" customHeight="1" x14ac:dyDescent="0.3">
      <c r="A16" s="220" t="s">
        <v>46</v>
      </c>
      <c r="B16" s="221"/>
      <c r="C16" s="221"/>
      <c r="D16" s="221"/>
      <c r="E16" s="221"/>
      <c r="F16" s="221"/>
      <c r="G16" s="66">
        <v>51321450</v>
      </c>
      <c r="H16" s="66" t="s">
        <v>40</v>
      </c>
      <c r="I16" s="66" t="s">
        <v>41</v>
      </c>
      <c r="J16" s="219">
        <v>310</v>
      </c>
      <c r="K16" s="219"/>
      <c r="L16" s="216">
        <v>15</v>
      </c>
      <c r="M16" s="216"/>
      <c r="N16" s="72">
        <v>4.6500000000000004</v>
      </c>
      <c r="O16" s="42">
        <v>63</v>
      </c>
      <c r="P16" s="60"/>
      <c r="Q16" s="41"/>
      <c r="R16" s="33">
        <f t="shared" si="0"/>
        <v>0</v>
      </c>
      <c r="S16" s="33">
        <f t="shared" si="4"/>
        <v>0</v>
      </c>
      <c r="T16" s="33">
        <f t="shared" si="5"/>
        <v>0</v>
      </c>
    </row>
    <row r="17" spans="1:20" ht="24.75" customHeight="1" x14ac:dyDescent="0.3">
      <c r="A17" s="220" t="s">
        <v>84</v>
      </c>
      <c r="B17" s="221"/>
      <c r="C17" s="221"/>
      <c r="D17" s="221"/>
      <c r="E17" s="221"/>
      <c r="F17" s="221"/>
      <c r="G17" s="66">
        <v>51881450</v>
      </c>
      <c r="H17" s="66" t="s">
        <v>40</v>
      </c>
      <c r="I17" s="66" t="s">
        <v>41</v>
      </c>
      <c r="J17" s="219">
        <v>310</v>
      </c>
      <c r="K17" s="219"/>
      <c r="L17" s="216">
        <v>15</v>
      </c>
      <c r="M17" s="216"/>
      <c r="N17" s="72">
        <v>4.6500000000000004</v>
      </c>
      <c r="O17" s="42">
        <v>63</v>
      </c>
      <c r="P17" s="60"/>
      <c r="Q17" s="41"/>
      <c r="R17" s="33">
        <f>P17*N17</f>
        <v>0</v>
      </c>
      <c r="S17" s="33">
        <f>P17*0.0255</f>
        <v>0</v>
      </c>
      <c r="T17" s="33">
        <f>P17/63</f>
        <v>0</v>
      </c>
    </row>
    <row r="18" spans="1:20" ht="24.75" customHeight="1" x14ac:dyDescent="0.3">
      <c r="A18" s="213" t="s">
        <v>47</v>
      </c>
      <c r="B18" s="214"/>
      <c r="C18" s="214"/>
      <c r="D18" s="214"/>
      <c r="E18" s="214"/>
      <c r="F18" s="214"/>
      <c r="G18" s="66">
        <v>51061450</v>
      </c>
      <c r="H18" s="66" t="s">
        <v>40</v>
      </c>
      <c r="I18" s="66" t="s">
        <v>41</v>
      </c>
      <c r="J18" s="219">
        <v>310</v>
      </c>
      <c r="K18" s="219"/>
      <c r="L18" s="216">
        <v>15</v>
      </c>
      <c r="M18" s="216"/>
      <c r="N18" s="72">
        <v>4.6500000000000004</v>
      </c>
      <c r="O18" s="42">
        <v>63</v>
      </c>
      <c r="P18" s="60"/>
      <c r="Q18" s="41"/>
      <c r="R18" s="33">
        <f t="shared" si="0"/>
        <v>0</v>
      </c>
      <c r="S18" s="33">
        <f t="shared" si="4"/>
        <v>0</v>
      </c>
      <c r="T18" s="33">
        <f>P18/63</f>
        <v>0</v>
      </c>
    </row>
    <row r="19" spans="1:20" ht="24.75" customHeight="1" x14ac:dyDescent="0.3">
      <c r="A19" s="306" t="s">
        <v>48</v>
      </c>
      <c r="B19" s="314"/>
      <c r="C19" s="314"/>
      <c r="D19" s="314"/>
      <c r="E19" s="314"/>
      <c r="F19" s="314"/>
      <c r="G19" s="70">
        <v>51491450</v>
      </c>
      <c r="H19" s="70" t="s">
        <v>40</v>
      </c>
      <c r="I19" s="70" t="s">
        <v>41</v>
      </c>
      <c r="J19" s="216">
        <v>310</v>
      </c>
      <c r="K19" s="216"/>
      <c r="L19" s="216">
        <v>15</v>
      </c>
      <c r="M19" s="216"/>
      <c r="N19" s="72">
        <v>4.6500000000000004</v>
      </c>
      <c r="O19" s="43">
        <v>63</v>
      </c>
      <c r="P19" s="61"/>
      <c r="Q19" s="41"/>
      <c r="R19" s="33">
        <f>P19*N19</f>
        <v>0</v>
      </c>
      <c r="S19" s="33">
        <f>P19*0.0255</f>
        <v>0</v>
      </c>
      <c r="T19" s="33">
        <f>P19/63</f>
        <v>0</v>
      </c>
    </row>
    <row r="20" spans="1:20" ht="24.75" customHeight="1" x14ac:dyDescent="0.3">
      <c r="A20" s="282" t="s">
        <v>49</v>
      </c>
      <c r="B20" s="283"/>
      <c r="C20" s="283"/>
      <c r="D20" s="283"/>
      <c r="E20" s="283"/>
      <c r="F20" s="284"/>
      <c r="G20" s="70">
        <v>51241450</v>
      </c>
      <c r="H20" s="70" t="s">
        <v>40</v>
      </c>
      <c r="I20" s="70" t="s">
        <v>41</v>
      </c>
      <c r="J20" s="209">
        <v>300</v>
      </c>
      <c r="K20" s="210"/>
      <c r="L20" s="204">
        <v>15</v>
      </c>
      <c r="M20" s="205"/>
      <c r="N20" s="72">
        <v>4.5</v>
      </c>
      <c r="O20" s="43">
        <v>63</v>
      </c>
      <c r="P20" s="61"/>
      <c r="Q20" s="41"/>
      <c r="R20" s="33">
        <f t="shared" si="0"/>
        <v>0</v>
      </c>
      <c r="S20" s="33">
        <f t="shared" si="4"/>
        <v>0</v>
      </c>
      <c r="T20" s="33">
        <f t="shared" si="5"/>
        <v>0</v>
      </c>
    </row>
    <row r="21" spans="1:20" ht="24.75" customHeight="1" x14ac:dyDescent="0.3">
      <c r="A21" s="274" t="s">
        <v>50</v>
      </c>
      <c r="B21" s="275"/>
      <c r="C21" s="275"/>
      <c r="D21" s="275"/>
      <c r="E21" s="275"/>
      <c r="F21" s="275"/>
      <c r="G21" s="66">
        <v>56031450</v>
      </c>
      <c r="H21" s="66" t="s">
        <v>22</v>
      </c>
      <c r="I21" s="66" t="s">
        <v>41</v>
      </c>
      <c r="J21" s="209">
        <v>300</v>
      </c>
      <c r="K21" s="210"/>
      <c r="L21" s="216">
        <v>15</v>
      </c>
      <c r="M21" s="216"/>
      <c r="N21" s="72">
        <v>4.5</v>
      </c>
      <c r="O21" s="44">
        <v>63</v>
      </c>
      <c r="P21" s="60"/>
      <c r="Q21" s="41"/>
      <c r="R21" s="33">
        <f>P21*N21</f>
        <v>0</v>
      </c>
      <c r="S21" s="33">
        <f>P21*0.0255</f>
        <v>0</v>
      </c>
      <c r="T21" s="33">
        <f>P21/63</f>
        <v>0</v>
      </c>
    </row>
    <row r="22" spans="1:20" ht="42.75" customHeight="1" x14ac:dyDescent="0.3">
      <c r="A22" s="306" t="s">
        <v>51</v>
      </c>
      <c r="B22" s="307"/>
      <c r="C22" s="307"/>
      <c r="D22" s="307"/>
      <c r="E22" s="307"/>
      <c r="F22" s="307"/>
      <c r="G22" s="70">
        <v>56041450</v>
      </c>
      <c r="H22" s="70" t="s">
        <v>22</v>
      </c>
      <c r="I22" s="70" t="s">
        <v>41</v>
      </c>
      <c r="J22" s="308">
        <v>300</v>
      </c>
      <c r="K22" s="308"/>
      <c r="L22" s="309">
        <v>15</v>
      </c>
      <c r="M22" s="309"/>
      <c r="N22" s="72">
        <v>4.5</v>
      </c>
      <c r="O22" s="58">
        <v>63</v>
      </c>
      <c r="P22" s="61"/>
      <c r="Q22" s="41"/>
      <c r="R22" s="33">
        <f>P22*N22</f>
        <v>0</v>
      </c>
      <c r="S22" s="33">
        <f>P22*0.0255</f>
        <v>0</v>
      </c>
      <c r="T22" s="33">
        <f>P22/63</f>
        <v>0</v>
      </c>
    </row>
    <row r="23" spans="1:20" ht="24.75" customHeight="1" x14ac:dyDescent="0.3">
      <c r="A23" s="206" t="s">
        <v>44</v>
      </c>
      <c r="B23" s="278"/>
      <c r="C23" s="278"/>
      <c r="D23" s="278"/>
      <c r="E23" s="278"/>
      <c r="F23" s="279"/>
      <c r="G23" s="66">
        <v>51461450</v>
      </c>
      <c r="H23" s="66" t="s">
        <v>40</v>
      </c>
      <c r="I23" s="66" t="s">
        <v>41</v>
      </c>
      <c r="J23" s="209">
        <v>310</v>
      </c>
      <c r="K23" s="281"/>
      <c r="L23" s="204">
        <v>15</v>
      </c>
      <c r="M23" s="281"/>
      <c r="N23" s="72">
        <v>4.6500000000000004</v>
      </c>
      <c r="O23" s="42">
        <v>63</v>
      </c>
      <c r="P23" s="60"/>
      <c r="Q23" s="41"/>
      <c r="R23" s="33">
        <f>P23*N23</f>
        <v>0</v>
      </c>
      <c r="S23" s="33">
        <f>P23*0.0255</f>
        <v>0</v>
      </c>
      <c r="T23" s="33">
        <f>P23/63</f>
        <v>0</v>
      </c>
    </row>
    <row r="24" spans="1:20" ht="24.75" customHeight="1" x14ac:dyDescent="0.3">
      <c r="A24" s="206" t="s">
        <v>45</v>
      </c>
      <c r="B24" s="278"/>
      <c r="C24" s="278"/>
      <c r="D24" s="278"/>
      <c r="E24" s="278"/>
      <c r="F24" s="279"/>
      <c r="G24" s="66">
        <v>51451450</v>
      </c>
      <c r="H24" s="66" t="s">
        <v>40</v>
      </c>
      <c r="I24" s="66" t="s">
        <v>41</v>
      </c>
      <c r="J24" s="209">
        <v>310</v>
      </c>
      <c r="K24" s="281"/>
      <c r="L24" s="204">
        <v>15</v>
      </c>
      <c r="M24" s="281"/>
      <c r="N24" s="72">
        <v>4.6500000000000004</v>
      </c>
      <c r="O24" s="42">
        <v>63</v>
      </c>
      <c r="P24" s="60"/>
      <c r="Q24" s="41"/>
      <c r="R24" s="33">
        <f>P24*N24</f>
        <v>0</v>
      </c>
      <c r="S24" s="33">
        <f>P24*0.0255</f>
        <v>0</v>
      </c>
      <c r="T24" s="33">
        <f>P24/63</f>
        <v>0</v>
      </c>
    </row>
    <row r="25" spans="1:20" customFormat="1" ht="37.5" customHeight="1" x14ac:dyDescent="0.25">
      <c r="A25" s="260" t="s">
        <v>126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108"/>
      <c r="R25" s="74"/>
      <c r="S25" s="74"/>
      <c r="T25" s="74"/>
    </row>
    <row r="26" spans="1:20" ht="40.9" customHeight="1" x14ac:dyDescent="0.3">
      <c r="A26" s="282" t="s">
        <v>116</v>
      </c>
      <c r="B26" s="283"/>
      <c r="C26" s="283"/>
      <c r="D26" s="283"/>
      <c r="E26" s="283"/>
      <c r="F26" s="284"/>
      <c r="G26" s="112">
        <v>52061448</v>
      </c>
      <c r="H26" s="112" t="s">
        <v>15</v>
      </c>
      <c r="I26" s="112" t="s">
        <v>117</v>
      </c>
      <c r="J26" s="209">
        <v>130</v>
      </c>
      <c r="K26" s="210"/>
      <c r="L26" s="204">
        <v>7</v>
      </c>
      <c r="M26" s="205"/>
      <c r="N26" s="72">
        <v>0.91</v>
      </c>
      <c r="O26" s="43">
        <v>128</v>
      </c>
      <c r="P26" s="61"/>
      <c r="Q26" s="41"/>
      <c r="R26" s="33">
        <f>N26*P26</f>
        <v>0</v>
      </c>
      <c r="S26" s="33">
        <f>P26*0.013</f>
        <v>0</v>
      </c>
      <c r="T26" s="33">
        <f>P26/128</f>
        <v>0</v>
      </c>
    </row>
    <row r="27" spans="1:20" ht="40.9" customHeight="1" x14ac:dyDescent="0.3">
      <c r="A27" s="282" t="s">
        <v>118</v>
      </c>
      <c r="B27" s="283"/>
      <c r="C27" s="283"/>
      <c r="D27" s="283"/>
      <c r="E27" s="283"/>
      <c r="F27" s="284"/>
      <c r="G27" s="112">
        <v>52071448</v>
      </c>
      <c r="H27" s="112" t="s">
        <v>15</v>
      </c>
      <c r="I27" s="112" t="s">
        <v>117</v>
      </c>
      <c r="J27" s="209">
        <v>130</v>
      </c>
      <c r="K27" s="210"/>
      <c r="L27" s="204">
        <v>7</v>
      </c>
      <c r="M27" s="205"/>
      <c r="N27" s="72">
        <v>0.91</v>
      </c>
      <c r="O27" s="43">
        <v>128</v>
      </c>
      <c r="P27" s="61"/>
      <c r="Q27" s="41"/>
      <c r="R27" s="33">
        <f>N27*P27</f>
        <v>0</v>
      </c>
      <c r="S27" s="33">
        <f>P27*0.013</f>
        <v>0</v>
      </c>
      <c r="T27" s="33">
        <f>P27/128</f>
        <v>0</v>
      </c>
    </row>
    <row r="28" spans="1:20" customFormat="1" ht="37.5" customHeight="1" x14ac:dyDescent="0.25">
      <c r="A28" s="260" t="s">
        <v>107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108"/>
      <c r="R28" s="74">
        <f t="shared" ref="R28" si="6">P28*N28</f>
        <v>0</v>
      </c>
      <c r="S28" s="74">
        <f t="shared" ref="S28" si="7">P28*0.0255</f>
        <v>0</v>
      </c>
      <c r="T28" s="74">
        <f t="shared" ref="T28" si="8">P28/63</f>
        <v>0</v>
      </c>
    </row>
    <row r="29" spans="1:20" customFormat="1" ht="37.5" customHeight="1" x14ac:dyDescent="0.25">
      <c r="A29" s="262" t="s">
        <v>108</v>
      </c>
      <c r="B29" s="263"/>
      <c r="C29" s="263"/>
      <c r="D29" s="263"/>
      <c r="E29" s="263"/>
      <c r="F29" s="264"/>
      <c r="G29" s="111">
        <v>52181452</v>
      </c>
      <c r="H29" s="111" t="s">
        <v>40</v>
      </c>
      <c r="I29" s="111" t="s">
        <v>41</v>
      </c>
      <c r="J29" s="265">
        <v>160</v>
      </c>
      <c r="K29" s="266"/>
      <c r="L29" s="267">
        <v>20</v>
      </c>
      <c r="M29" s="268"/>
      <c r="N29" s="111">
        <v>3.2</v>
      </c>
      <c r="O29" s="94">
        <v>63</v>
      </c>
      <c r="P29" s="89"/>
      <c r="R29" s="74">
        <f>P29*N29</f>
        <v>0</v>
      </c>
      <c r="S29" s="33">
        <f t="shared" ref="S29:S31" si="9">P29*0.019</f>
        <v>0</v>
      </c>
      <c r="T29" s="74">
        <f>P29/63</f>
        <v>0</v>
      </c>
    </row>
    <row r="30" spans="1:20" customFormat="1" ht="37.5" customHeight="1" x14ac:dyDescent="0.25">
      <c r="A30" s="269" t="s">
        <v>114</v>
      </c>
      <c r="B30" s="270"/>
      <c r="C30" s="270"/>
      <c r="D30" s="270"/>
      <c r="E30" s="270"/>
      <c r="F30" s="271"/>
      <c r="G30" s="110">
        <v>52191452</v>
      </c>
      <c r="H30" s="111" t="s">
        <v>40</v>
      </c>
      <c r="I30" s="110" t="s">
        <v>41</v>
      </c>
      <c r="J30" s="272">
        <v>160</v>
      </c>
      <c r="K30" s="273"/>
      <c r="L30" s="204">
        <v>20</v>
      </c>
      <c r="M30" s="205"/>
      <c r="N30" s="95">
        <v>3.2</v>
      </c>
      <c r="O30" s="42">
        <v>63</v>
      </c>
      <c r="P30" s="63"/>
      <c r="R30" s="74">
        <f>P30*N30</f>
        <v>0</v>
      </c>
      <c r="S30" s="33">
        <f t="shared" si="9"/>
        <v>0</v>
      </c>
      <c r="T30" s="74">
        <f>P30/63</f>
        <v>0</v>
      </c>
    </row>
    <row r="31" spans="1:20" customFormat="1" ht="37.5" customHeight="1" x14ac:dyDescent="0.25">
      <c r="A31" s="269" t="s">
        <v>115</v>
      </c>
      <c r="B31" s="270"/>
      <c r="C31" s="270"/>
      <c r="D31" s="270"/>
      <c r="E31" s="270"/>
      <c r="F31" s="271"/>
      <c r="G31" s="110">
        <v>52281452</v>
      </c>
      <c r="H31" s="111" t="s">
        <v>40</v>
      </c>
      <c r="I31" s="110" t="s">
        <v>41</v>
      </c>
      <c r="J31" s="272">
        <v>160</v>
      </c>
      <c r="K31" s="273"/>
      <c r="L31" s="204">
        <v>20</v>
      </c>
      <c r="M31" s="205"/>
      <c r="N31" s="95">
        <v>3.2</v>
      </c>
      <c r="O31" s="94">
        <v>63</v>
      </c>
      <c r="P31" s="63"/>
      <c r="R31" s="74">
        <f>P31*N31</f>
        <v>0</v>
      </c>
      <c r="S31" s="33">
        <f t="shared" si="9"/>
        <v>0</v>
      </c>
      <c r="T31" s="74">
        <f>P31/63</f>
        <v>0</v>
      </c>
    </row>
    <row r="32" spans="1:20" ht="29.25" customHeight="1" x14ac:dyDescent="0.3">
      <c r="A32" s="285" t="s">
        <v>78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7"/>
      <c r="Q32" s="41"/>
      <c r="R32" s="33">
        <f t="shared" ref="R32" si="10">P32*N32</f>
        <v>0</v>
      </c>
      <c r="S32" s="33">
        <f t="shared" ref="S32" si="11">P32*0.0255</f>
        <v>0</v>
      </c>
      <c r="T32" s="33">
        <f t="shared" ref="T32" si="12">P32/63</f>
        <v>0</v>
      </c>
    </row>
    <row r="33" spans="1:20" ht="35.25" customHeight="1" x14ac:dyDescent="0.3">
      <c r="A33" s="282" t="s">
        <v>100</v>
      </c>
      <c r="B33" s="278"/>
      <c r="C33" s="278"/>
      <c r="D33" s="278"/>
      <c r="E33" s="278"/>
      <c r="F33" s="279"/>
      <c r="G33" s="57">
        <v>60271453</v>
      </c>
      <c r="H33" s="102" t="s">
        <v>40</v>
      </c>
      <c r="I33" s="102" t="s">
        <v>41</v>
      </c>
      <c r="J33" s="209">
        <v>50</v>
      </c>
      <c r="K33" s="281"/>
      <c r="L33" s="204">
        <v>32</v>
      </c>
      <c r="M33" s="281"/>
      <c r="N33" s="72">
        <v>1.6</v>
      </c>
      <c r="O33" s="44">
        <v>108</v>
      </c>
      <c r="P33" s="60"/>
      <c r="Q33" s="41"/>
      <c r="R33" s="33">
        <f t="shared" ref="R33" si="13">P33*N33</f>
        <v>0</v>
      </c>
      <c r="S33" s="33">
        <f t="shared" ref="S33" si="14">P33*0.016</f>
        <v>0</v>
      </c>
      <c r="T33" s="33">
        <f>P33/108</f>
        <v>0</v>
      </c>
    </row>
    <row r="34" spans="1:20" ht="35.25" customHeight="1" x14ac:dyDescent="0.3">
      <c r="A34" s="282" t="s">
        <v>98</v>
      </c>
      <c r="B34" s="278"/>
      <c r="C34" s="278"/>
      <c r="D34" s="278"/>
      <c r="E34" s="278"/>
      <c r="F34" s="279"/>
      <c r="G34" s="57">
        <v>51461453</v>
      </c>
      <c r="H34" s="102" t="s">
        <v>40</v>
      </c>
      <c r="I34" s="102" t="s">
        <v>41</v>
      </c>
      <c r="J34" s="209">
        <v>50</v>
      </c>
      <c r="K34" s="281"/>
      <c r="L34" s="204">
        <v>32</v>
      </c>
      <c r="M34" s="281"/>
      <c r="N34" s="72">
        <v>1.6</v>
      </c>
      <c r="O34" s="44">
        <v>108</v>
      </c>
      <c r="P34" s="60"/>
      <c r="Q34" s="41"/>
      <c r="R34" s="33">
        <f>P34*N34</f>
        <v>0</v>
      </c>
      <c r="S34" s="33">
        <f>P34*0.016</f>
        <v>0</v>
      </c>
      <c r="T34" s="33">
        <f>P34/108</f>
        <v>0</v>
      </c>
    </row>
    <row r="35" spans="1:20" ht="35.25" customHeight="1" x14ac:dyDescent="0.3">
      <c r="A35" s="282" t="s">
        <v>99</v>
      </c>
      <c r="B35" s="278"/>
      <c r="C35" s="278"/>
      <c r="D35" s="278"/>
      <c r="E35" s="278"/>
      <c r="F35" s="279"/>
      <c r="G35" s="57">
        <v>51451453</v>
      </c>
      <c r="H35" s="102" t="s">
        <v>40</v>
      </c>
      <c r="I35" s="102" t="s">
        <v>41</v>
      </c>
      <c r="J35" s="209">
        <v>50</v>
      </c>
      <c r="K35" s="281"/>
      <c r="L35" s="204">
        <v>32</v>
      </c>
      <c r="M35" s="281"/>
      <c r="N35" s="72">
        <v>1.6</v>
      </c>
      <c r="O35" s="44">
        <v>108</v>
      </c>
      <c r="P35" s="60"/>
      <c r="Q35" s="41"/>
      <c r="R35" s="33">
        <f>P35*N35</f>
        <v>0</v>
      </c>
      <c r="S35" s="33">
        <f>P35*0.016</f>
        <v>0</v>
      </c>
      <c r="T35" s="33">
        <f>P35/108</f>
        <v>0</v>
      </c>
    </row>
    <row r="36" spans="1:20" ht="24.75" customHeight="1" x14ac:dyDescent="0.3">
      <c r="A36" s="285" t="s">
        <v>103</v>
      </c>
      <c r="B36" s="288"/>
      <c r="C36" s="288"/>
      <c r="D36" s="288"/>
      <c r="E36" s="288"/>
      <c r="F36" s="288"/>
      <c r="G36" s="288"/>
      <c r="H36" s="288"/>
      <c r="I36" s="288"/>
      <c r="J36" s="301"/>
      <c r="K36" s="301"/>
      <c r="L36" s="301"/>
      <c r="M36" s="301"/>
      <c r="N36" s="288"/>
      <c r="O36" s="288"/>
      <c r="P36" s="289"/>
      <c r="Q36" s="41"/>
    </row>
    <row r="37" spans="1:20" ht="38.25" customHeight="1" x14ac:dyDescent="0.3">
      <c r="A37" s="282" t="s">
        <v>109</v>
      </c>
      <c r="B37" s="283"/>
      <c r="C37" s="283"/>
      <c r="D37" s="283"/>
      <c r="E37" s="283"/>
      <c r="F37" s="284"/>
      <c r="G37" s="105">
        <v>56181450</v>
      </c>
      <c r="H37" s="104" t="s">
        <v>40</v>
      </c>
      <c r="I37" s="104" t="s">
        <v>41</v>
      </c>
      <c r="J37" s="276">
        <v>170</v>
      </c>
      <c r="K37" s="276"/>
      <c r="L37" s="276">
        <v>15</v>
      </c>
      <c r="M37" s="276"/>
      <c r="N37" s="105">
        <v>2.5499999999999998</v>
      </c>
      <c r="O37" s="105">
        <v>84</v>
      </c>
      <c r="P37" s="96"/>
      <c r="Q37" s="41"/>
      <c r="R37" s="33">
        <f>P37*N37</f>
        <v>0</v>
      </c>
      <c r="S37" s="33">
        <f>P37*0.019</f>
        <v>0</v>
      </c>
      <c r="T37" s="33">
        <f>P37/84</f>
        <v>0</v>
      </c>
    </row>
    <row r="38" spans="1:20" ht="42.75" customHeight="1" x14ac:dyDescent="0.3">
      <c r="A38" s="282" t="s">
        <v>110</v>
      </c>
      <c r="B38" s="283"/>
      <c r="C38" s="283"/>
      <c r="D38" s="283"/>
      <c r="E38" s="283"/>
      <c r="F38" s="284"/>
      <c r="G38" s="105">
        <v>56191450</v>
      </c>
      <c r="H38" s="103" t="s">
        <v>40</v>
      </c>
      <c r="I38" s="103" t="s">
        <v>41</v>
      </c>
      <c r="J38" s="276">
        <v>170</v>
      </c>
      <c r="K38" s="276"/>
      <c r="L38" s="276">
        <v>15</v>
      </c>
      <c r="M38" s="276"/>
      <c r="N38" s="105">
        <v>2.5499999999999998</v>
      </c>
      <c r="O38" s="105">
        <v>84</v>
      </c>
      <c r="P38" s="96"/>
      <c r="Q38" s="41"/>
      <c r="R38" s="33">
        <f t="shared" ref="R38" si="15">P38*N38</f>
        <v>0</v>
      </c>
      <c r="S38" s="33">
        <f>P38*0.019</f>
        <v>0</v>
      </c>
      <c r="T38" s="33">
        <f>P38/84</f>
        <v>0</v>
      </c>
    </row>
    <row r="39" spans="1:20" ht="24.75" customHeight="1" x14ac:dyDescent="0.3">
      <c r="A39" s="285" t="s">
        <v>52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9"/>
      <c r="Q39" s="41"/>
    </row>
    <row r="40" spans="1:20" s="46" customFormat="1" ht="43.5" customHeight="1" x14ac:dyDescent="0.3">
      <c r="A40" s="298" t="s">
        <v>53</v>
      </c>
      <c r="B40" s="299"/>
      <c r="C40" s="299"/>
      <c r="D40" s="299"/>
      <c r="E40" s="299"/>
      <c r="F40" s="300"/>
      <c r="G40" s="69">
        <v>51821456</v>
      </c>
      <c r="H40" s="69" t="s">
        <v>15</v>
      </c>
      <c r="I40" s="66" t="s">
        <v>41</v>
      </c>
      <c r="J40" s="302">
        <v>190</v>
      </c>
      <c r="K40" s="303"/>
      <c r="L40" s="302">
        <v>15</v>
      </c>
      <c r="M40" s="303"/>
      <c r="N40" s="69">
        <v>2.85</v>
      </c>
      <c r="O40" s="68">
        <v>84</v>
      </c>
      <c r="P40" s="97"/>
      <c r="Q40" s="45"/>
      <c r="R40" s="33">
        <f t="shared" si="0"/>
        <v>0</v>
      </c>
      <c r="S40" s="33">
        <f>P40*0.019</f>
        <v>0</v>
      </c>
      <c r="T40" s="33">
        <f>P40/84</f>
        <v>0</v>
      </c>
    </row>
    <row r="41" spans="1:20" ht="24.75" customHeight="1" x14ac:dyDescent="0.3">
      <c r="A41" s="296" t="s">
        <v>54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59"/>
      <c r="Q41" s="41"/>
    </row>
    <row r="42" spans="1:20" ht="24.75" customHeight="1" x14ac:dyDescent="0.3">
      <c r="A42" s="274" t="s">
        <v>55</v>
      </c>
      <c r="B42" s="275"/>
      <c r="C42" s="275"/>
      <c r="D42" s="275"/>
      <c r="E42" s="275"/>
      <c r="F42" s="275"/>
      <c r="G42" s="67">
        <v>61231450</v>
      </c>
      <c r="H42" s="67" t="s">
        <v>22</v>
      </c>
      <c r="I42" s="67" t="s">
        <v>56</v>
      </c>
      <c r="J42" s="276">
        <v>250</v>
      </c>
      <c r="K42" s="276"/>
      <c r="L42" s="277">
        <v>15</v>
      </c>
      <c r="M42" s="277"/>
      <c r="N42" s="67">
        <v>3.75</v>
      </c>
      <c r="O42" s="47">
        <v>48</v>
      </c>
      <c r="P42" s="62"/>
      <c r="Q42" s="41"/>
      <c r="R42" s="33">
        <f>P42*N42</f>
        <v>0</v>
      </c>
      <c r="S42" s="33">
        <f>P42*0.035</f>
        <v>0</v>
      </c>
      <c r="T42" s="33">
        <f>P42/48</f>
        <v>0</v>
      </c>
    </row>
    <row r="43" spans="1:20" ht="24.75" customHeight="1" x14ac:dyDescent="0.3">
      <c r="A43" s="274" t="s">
        <v>125</v>
      </c>
      <c r="B43" s="275"/>
      <c r="C43" s="275"/>
      <c r="D43" s="275"/>
      <c r="E43" s="275"/>
      <c r="F43" s="275"/>
      <c r="G43" s="124">
        <v>61331450</v>
      </c>
      <c r="H43" s="124" t="s">
        <v>22</v>
      </c>
      <c r="I43" s="124" t="s">
        <v>56</v>
      </c>
      <c r="J43" s="276">
        <v>250</v>
      </c>
      <c r="K43" s="276"/>
      <c r="L43" s="277">
        <v>15</v>
      </c>
      <c r="M43" s="277"/>
      <c r="N43" s="124">
        <v>3.75</v>
      </c>
      <c r="O43" s="47">
        <v>48</v>
      </c>
      <c r="P43" s="62"/>
      <c r="Q43" s="41"/>
      <c r="R43" s="33">
        <f>P43*N43</f>
        <v>0</v>
      </c>
      <c r="S43" s="33">
        <f>P43*0.035</f>
        <v>0</v>
      </c>
      <c r="T43" s="33">
        <f>P43/48</f>
        <v>0</v>
      </c>
    </row>
    <row r="44" spans="1:20" ht="24.75" customHeight="1" x14ac:dyDescent="0.3">
      <c r="A44" s="274" t="s">
        <v>57</v>
      </c>
      <c r="B44" s="275"/>
      <c r="C44" s="275"/>
      <c r="D44" s="275"/>
      <c r="E44" s="275"/>
      <c r="F44" s="275"/>
      <c r="G44" s="67">
        <v>61221450</v>
      </c>
      <c r="H44" s="67" t="s">
        <v>22</v>
      </c>
      <c r="I44" s="67" t="s">
        <v>56</v>
      </c>
      <c r="J44" s="276">
        <v>250</v>
      </c>
      <c r="K44" s="276"/>
      <c r="L44" s="277">
        <v>15</v>
      </c>
      <c r="M44" s="277"/>
      <c r="N44" s="67">
        <v>3.75</v>
      </c>
      <c r="O44" s="47">
        <v>48</v>
      </c>
      <c r="P44" s="63"/>
      <c r="Q44" s="41"/>
      <c r="R44" s="33">
        <f>P44*N44</f>
        <v>0</v>
      </c>
      <c r="S44" s="33">
        <f>P44*0.035</f>
        <v>0</v>
      </c>
      <c r="T44" s="33">
        <f>P44/48</f>
        <v>0</v>
      </c>
    </row>
    <row r="45" spans="1:20" ht="24.75" customHeight="1" x14ac:dyDescent="0.3">
      <c r="A45" s="274" t="s">
        <v>106</v>
      </c>
      <c r="B45" s="275"/>
      <c r="C45" s="275"/>
      <c r="D45" s="275"/>
      <c r="E45" s="275"/>
      <c r="F45" s="275"/>
      <c r="G45" s="109">
        <v>61391450</v>
      </c>
      <c r="H45" s="109" t="s">
        <v>22</v>
      </c>
      <c r="I45" s="109" t="s">
        <v>56</v>
      </c>
      <c r="J45" s="276">
        <v>250</v>
      </c>
      <c r="K45" s="276"/>
      <c r="L45" s="277">
        <v>15</v>
      </c>
      <c r="M45" s="277"/>
      <c r="N45" s="109">
        <v>3.75</v>
      </c>
      <c r="O45" s="47">
        <v>48</v>
      </c>
      <c r="P45" s="63"/>
      <c r="Q45" s="41"/>
      <c r="R45" s="33">
        <f>P45*N45</f>
        <v>0</v>
      </c>
      <c r="S45" s="33">
        <f>P45*0.035</f>
        <v>0</v>
      </c>
      <c r="T45" s="33">
        <f>P45/48</f>
        <v>0</v>
      </c>
    </row>
    <row r="46" spans="1:20" ht="24.75" customHeight="1" x14ac:dyDescent="0.3">
      <c r="A46" s="290" t="s">
        <v>64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2"/>
      <c r="Q46" s="41"/>
    </row>
    <row r="47" spans="1:20" ht="24.75" customHeight="1" x14ac:dyDescent="0.3">
      <c r="A47" s="213" t="s">
        <v>65</v>
      </c>
      <c r="B47" s="129"/>
      <c r="C47" s="129"/>
      <c r="D47" s="129"/>
      <c r="E47" s="129"/>
      <c r="F47" s="129"/>
      <c r="G47" s="65">
        <v>60303555</v>
      </c>
      <c r="H47" s="65" t="s">
        <v>15</v>
      </c>
      <c r="I47" s="65" t="s">
        <v>41</v>
      </c>
      <c r="J47" s="215">
        <v>180</v>
      </c>
      <c r="K47" s="133"/>
      <c r="L47" s="216">
        <v>15</v>
      </c>
      <c r="M47" s="133"/>
      <c r="N47" s="72">
        <v>2.7</v>
      </c>
      <c r="O47" s="44">
        <v>84</v>
      </c>
      <c r="P47" s="63"/>
      <c r="Q47" s="41"/>
      <c r="R47" s="33">
        <f>P47*N47</f>
        <v>0</v>
      </c>
      <c r="S47" s="33">
        <f>P47*0.019</f>
        <v>0</v>
      </c>
      <c r="T47" s="33">
        <f>P47/84</f>
        <v>0</v>
      </c>
    </row>
    <row r="48" spans="1:20" ht="24.75" customHeight="1" x14ac:dyDescent="0.3">
      <c r="A48" s="294" t="s">
        <v>66</v>
      </c>
      <c r="B48" s="295"/>
      <c r="C48" s="295"/>
      <c r="D48" s="295"/>
      <c r="E48" s="295"/>
      <c r="F48" s="295"/>
      <c r="G48" s="65">
        <v>60333555</v>
      </c>
      <c r="H48" s="65" t="s">
        <v>15</v>
      </c>
      <c r="I48" s="65" t="s">
        <v>41</v>
      </c>
      <c r="J48" s="215">
        <v>180</v>
      </c>
      <c r="K48" s="133"/>
      <c r="L48" s="216">
        <v>15</v>
      </c>
      <c r="M48" s="133"/>
      <c r="N48" s="72">
        <v>2.7</v>
      </c>
      <c r="O48" s="44">
        <v>84</v>
      </c>
      <c r="P48" s="63"/>
      <c r="Q48" s="41"/>
      <c r="R48" s="33">
        <f>P48*N48</f>
        <v>0</v>
      </c>
      <c r="S48" s="33">
        <f>P48*0.019</f>
        <v>0</v>
      </c>
      <c r="T48" s="33">
        <f>P48/84</f>
        <v>0</v>
      </c>
    </row>
    <row r="49" spans="1:20" ht="24.75" customHeight="1" x14ac:dyDescent="0.3">
      <c r="A49" s="304" t="s">
        <v>67</v>
      </c>
      <c r="B49" s="291"/>
      <c r="C49" s="291"/>
      <c r="D49" s="291"/>
      <c r="E49" s="291"/>
      <c r="F49" s="305"/>
      <c r="G49" s="65">
        <v>60343555</v>
      </c>
      <c r="H49" s="65" t="s">
        <v>15</v>
      </c>
      <c r="I49" s="65" t="s">
        <v>41</v>
      </c>
      <c r="J49" s="215">
        <v>180</v>
      </c>
      <c r="K49" s="133"/>
      <c r="L49" s="216">
        <v>15</v>
      </c>
      <c r="M49" s="133"/>
      <c r="N49" s="72">
        <v>2.7</v>
      </c>
      <c r="O49" s="44">
        <v>84</v>
      </c>
      <c r="P49" s="63"/>
      <c r="Q49" s="41"/>
      <c r="R49" s="33">
        <f>P49*N49</f>
        <v>0</v>
      </c>
      <c r="S49" s="33">
        <f>P49*0.019</f>
        <v>0</v>
      </c>
      <c r="T49" s="33">
        <f>P49/84</f>
        <v>0</v>
      </c>
    </row>
    <row r="50" spans="1:20" ht="24.75" customHeight="1" x14ac:dyDescent="0.3">
      <c r="A50" s="304" t="s">
        <v>111</v>
      </c>
      <c r="B50" s="291"/>
      <c r="C50" s="291"/>
      <c r="D50" s="291"/>
      <c r="E50" s="291"/>
      <c r="F50" s="305"/>
      <c r="G50" s="101">
        <v>68153555</v>
      </c>
      <c r="H50" s="101" t="s">
        <v>40</v>
      </c>
      <c r="I50" s="101" t="s">
        <v>41</v>
      </c>
      <c r="J50" s="215">
        <v>180</v>
      </c>
      <c r="K50" s="133"/>
      <c r="L50" s="216">
        <v>15</v>
      </c>
      <c r="M50" s="133"/>
      <c r="N50" s="72">
        <v>2.7</v>
      </c>
      <c r="O50" s="44">
        <v>84</v>
      </c>
      <c r="P50" s="63"/>
      <c r="Q50" s="41"/>
      <c r="R50" s="33">
        <f>P50*N50</f>
        <v>0</v>
      </c>
      <c r="S50" s="33">
        <f>P50*0.019</f>
        <v>0</v>
      </c>
      <c r="T50" s="33">
        <f t="shared" ref="T50:T51" si="16">P50/84</f>
        <v>0</v>
      </c>
    </row>
    <row r="51" spans="1:20" ht="37.9" customHeight="1" x14ac:dyDescent="0.3">
      <c r="A51" s="298" t="s">
        <v>97</v>
      </c>
      <c r="B51" s="299"/>
      <c r="C51" s="299"/>
      <c r="D51" s="299"/>
      <c r="E51" s="299"/>
      <c r="F51" s="300"/>
      <c r="G51" s="101">
        <v>68173555</v>
      </c>
      <c r="H51" s="101" t="s">
        <v>40</v>
      </c>
      <c r="I51" s="101" t="s">
        <v>41</v>
      </c>
      <c r="J51" s="215">
        <v>180</v>
      </c>
      <c r="K51" s="133"/>
      <c r="L51" s="216">
        <v>15</v>
      </c>
      <c r="M51" s="133"/>
      <c r="N51" s="72">
        <v>2.7</v>
      </c>
      <c r="O51" s="44">
        <v>84</v>
      </c>
      <c r="P51" s="63"/>
      <c r="Q51" s="41"/>
      <c r="R51" s="33">
        <f>P51*N51</f>
        <v>0</v>
      </c>
      <c r="S51" s="33">
        <f t="shared" ref="S51" si="17">P51*0.019</f>
        <v>0</v>
      </c>
      <c r="T51" s="33">
        <f t="shared" si="16"/>
        <v>0</v>
      </c>
    </row>
    <row r="52" spans="1:20" ht="24.75" customHeight="1" x14ac:dyDescent="0.3">
      <c r="A52" s="296" t="s">
        <v>96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59"/>
      <c r="Q52" s="41"/>
    </row>
    <row r="53" spans="1:20" ht="24.75" customHeight="1" x14ac:dyDescent="0.3">
      <c r="A53" s="213" t="s">
        <v>112</v>
      </c>
      <c r="B53" s="129"/>
      <c r="C53" s="129"/>
      <c r="D53" s="129"/>
      <c r="E53" s="129"/>
      <c r="F53" s="129"/>
      <c r="G53" s="101">
        <v>68113594</v>
      </c>
      <c r="H53" s="101" t="s">
        <v>22</v>
      </c>
      <c r="I53" s="101" t="s">
        <v>41</v>
      </c>
      <c r="J53" s="215">
        <v>210</v>
      </c>
      <c r="K53" s="133"/>
      <c r="L53" s="216">
        <v>9</v>
      </c>
      <c r="M53" s="133"/>
      <c r="N53" s="49">
        <v>1.89</v>
      </c>
      <c r="O53" s="44">
        <v>84</v>
      </c>
      <c r="P53" s="63"/>
      <c r="Q53" s="41"/>
      <c r="R53" s="33">
        <f>P53*N53</f>
        <v>0</v>
      </c>
      <c r="S53" s="33">
        <f>P53*0.019</f>
        <v>0</v>
      </c>
      <c r="T53" s="33">
        <f>P53/84</f>
        <v>0</v>
      </c>
    </row>
    <row r="54" spans="1:20" ht="24.75" customHeight="1" x14ac:dyDescent="0.3">
      <c r="A54" s="213" t="s">
        <v>113</v>
      </c>
      <c r="B54" s="129"/>
      <c r="C54" s="129"/>
      <c r="D54" s="129"/>
      <c r="E54" s="129"/>
      <c r="F54" s="129"/>
      <c r="G54" s="101">
        <v>61343594</v>
      </c>
      <c r="H54" s="101" t="s">
        <v>22</v>
      </c>
      <c r="I54" s="101" t="s">
        <v>41</v>
      </c>
      <c r="J54" s="215">
        <v>210</v>
      </c>
      <c r="K54" s="133"/>
      <c r="L54" s="216">
        <v>9</v>
      </c>
      <c r="M54" s="133"/>
      <c r="N54" s="49">
        <v>1.89</v>
      </c>
      <c r="O54" s="44">
        <v>84</v>
      </c>
      <c r="P54" s="63"/>
      <c r="Q54" s="41"/>
      <c r="R54" s="33">
        <f>P54*N54</f>
        <v>0</v>
      </c>
      <c r="S54" s="33">
        <f>P54*0.019</f>
        <v>0</v>
      </c>
      <c r="T54" s="33">
        <f>P54/84</f>
        <v>0</v>
      </c>
    </row>
    <row r="55" spans="1:20" ht="24.75" customHeight="1" x14ac:dyDescent="0.3">
      <c r="A55" s="290" t="s">
        <v>81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2"/>
      <c r="Q55" s="41"/>
    </row>
    <row r="56" spans="1:20" customFormat="1" ht="19.5" customHeight="1" x14ac:dyDescent="0.25">
      <c r="A56" s="239" t="s">
        <v>80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98"/>
      <c r="R56" s="74"/>
      <c r="S56" s="74"/>
      <c r="T56" s="74"/>
    </row>
    <row r="57" spans="1:20" customFormat="1" ht="37.5" customHeight="1" x14ac:dyDescent="0.25">
      <c r="A57" s="262" t="s">
        <v>100</v>
      </c>
      <c r="B57" s="263"/>
      <c r="C57" s="263"/>
      <c r="D57" s="263"/>
      <c r="E57" s="263"/>
      <c r="F57" s="264"/>
      <c r="G57" s="54">
        <v>60271152</v>
      </c>
      <c r="H57" s="54" t="s">
        <v>40</v>
      </c>
      <c r="I57" s="54" t="s">
        <v>41</v>
      </c>
      <c r="J57" s="265">
        <v>160</v>
      </c>
      <c r="K57" s="266"/>
      <c r="L57" s="267">
        <v>20</v>
      </c>
      <c r="M57" s="268"/>
      <c r="N57" s="54">
        <v>3.2</v>
      </c>
      <c r="O57" s="94">
        <v>63</v>
      </c>
      <c r="P57" s="89"/>
      <c r="R57" s="74">
        <f>P57*N57</f>
        <v>0</v>
      </c>
      <c r="S57" s="33">
        <f t="shared" ref="S57:S59" si="18">P57*0.019</f>
        <v>0</v>
      </c>
      <c r="T57" s="74">
        <f>P57/63</f>
        <v>0</v>
      </c>
    </row>
    <row r="58" spans="1:20" customFormat="1" ht="37.5" customHeight="1" x14ac:dyDescent="0.25">
      <c r="A58" s="269" t="s">
        <v>101</v>
      </c>
      <c r="B58" s="270"/>
      <c r="C58" s="270"/>
      <c r="D58" s="270"/>
      <c r="E58" s="270"/>
      <c r="F58" s="271"/>
      <c r="G58" s="65">
        <v>60281152</v>
      </c>
      <c r="H58" s="54" t="s">
        <v>40</v>
      </c>
      <c r="I58" s="65" t="s">
        <v>41</v>
      </c>
      <c r="J58" s="272">
        <v>160</v>
      </c>
      <c r="K58" s="273"/>
      <c r="L58" s="204">
        <v>20</v>
      </c>
      <c r="M58" s="205"/>
      <c r="N58" s="95">
        <v>3.2</v>
      </c>
      <c r="O58" s="42">
        <v>63</v>
      </c>
      <c r="P58" s="63"/>
      <c r="R58" s="74">
        <f>P58*N58</f>
        <v>0</v>
      </c>
      <c r="S58" s="33">
        <f t="shared" si="18"/>
        <v>0</v>
      </c>
      <c r="T58" s="74">
        <f>P58/63</f>
        <v>0</v>
      </c>
    </row>
    <row r="59" spans="1:20" customFormat="1" ht="37.5" customHeight="1" x14ac:dyDescent="0.25">
      <c r="A59" s="269" t="s">
        <v>102</v>
      </c>
      <c r="B59" s="270"/>
      <c r="C59" s="270"/>
      <c r="D59" s="270"/>
      <c r="E59" s="270"/>
      <c r="F59" s="271"/>
      <c r="G59" s="65">
        <v>60261152</v>
      </c>
      <c r="H59" s="54" t="s">
        <v>40</v>
      </c>
      <c r="I59" s="65" t="s">
        <v>41</v>
      </c>
      <c r="J59" s="272">
        <v>160</v>
      </c>
      <c r="K59" s="273"/>
      <c r="L59" s="204">
        <v>20</v>
      </c>
      <c r="M59" s="205"/>
      <c r="N59" s="95">
        <v>3.2</v>
      </c>
      <c r="O59" s="94">
        <v>63</v>
      </c>
      <c r="P59" s="63"/>
      <c r="R59" s="74">
        <f>P59*N59</f>
        <v>0</v>
      </c>
      <c r="S59" s="33">
        <f t="shared" si="18"/>
        <v>0</v>
      </c>
      <c r="T59" s="74">
        <f>P59/63</f>
        <v>0</v>
      </c>
    </row>
    <row r="60" spans="1:20" customFormat="1" ht="37.5" customHeight="1" x14ac:dyDescent="0.25">
      <c r="A60" s="262" t="s">
        <v>104</v>
      </c>
      <c r="B60" s="263"/>
      <c r="C60" s="263"/>
      <c r="D60" s="263"/>
      <c r="E60" s="263"/>
      <c r="F60" s="264"/>
      <c r="G60" s="107">
        <v>61671195</v>
      </c>
      <c r="H60" s="107" t="s">
        <v>40</v>
      </c>
      <c r="I60" s="107" t="s">
        <v>41</v>
      </c>
      <c r="J60" s="265">
        <v>170</v>
      </c>
      <c r="K60" s="266"/>
      <c r="L60" s="267">
        <v>20</v>
      </c>
      <c r="M60" s="268"/>
      <c r="N60" s="107">
        <v>3.4</v>
      </c>
      <c r="O60" s="94">
        <v>63</v>
      </c>
      <c r="P60" s="89"/>
      <c r="R60" s="74">
        <f>P60*N60</f>
        <v>0</v>
      </c>
      <c r="S60" s="33">
        <f t="shared" ref="S60:S61" si="19">P60*0.019</f>
        <v>0</v>
      </c>
      <c r="T60" s="74">
        <f>P60/63</f>
        <v>0</v>
      </c>
    </row>
    <row r="61" spans="1:20" customFormat="1" ht="37.5" customHeight="1" x14ac:dyDescent="0.25">
      <c r="A61" s="269" t="s">
        <v>105</v>
      </c>
      <c r="B61" s="270"/>
      <c r="C61" s="270"/>
      <c r="D61" s="270"/>
      <c r="E61" s="270"/>
      <c r="F61" s="271"/>
      <c r="G61" s="106">
        <v>61691195</v>
      </c>
      <c r="H61" s="107" t="s">
        <v>40</v>
      </c>
      <c r="I61" s="106" t="s">
        <v>41</v>
      </c>
      <c r="J61" s="272">
        <v>170</v>
      </c>
      <c r="K61" s="273"/>
      <c r="L61" s="204">
        <v>20</v>
      </c>
      <c r="M61" s="205"/>
      <c r="N61" s="95">
        <v>3.4</v>
      </c>
      <c r="O61" s="42">
        <v>63</v>
      </c>
      <c r="P61" s="63"/>
      <c r="R61" s="74">
        <f>P61*N61</f>
        <v>0</v>
      </c>
      <c r="S61" s="33">
        <f t="shared" si="19"/>
        <v>0</v>
      </c>
      <c r="T61" s="74">
        <f>P61/63</f>
        <v>0</v>
      </c>
    </row>
    <row r="62" spans="1:20" ht="24.75" customHeight="1" x14ac:dyDescent="0.3">
      <c r="A62" s="290" t="s">
        <v>71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99"/>
      <c r="Q62" s="41"/>
    </row>
    <row r="63" spans="1:20" ht="24.75" customHeight="1" x14ac:dyDescent="0.3">
      <c r="A63" s="251" t="s">
        <v>72</v>
      </c>
      <c r="B63" s="252"/>
      <c r="C63" s="252"/>
      <c r="D63" s="252"/>
      <c r="E63" s="252"/>
      <c r="F63" s="252"/>
      <c r="G63" s="54">
        <v>51892580</v>
      </c>
      <c r="H63" s="54" t="s">
        <v>15</v>
      </c>
      <c r="I63" s="54" t="s">
        <v>56</v>
      </c>
      <c r="J63" s="253">
        <v>600</v>
      </c>
      <c r="K63" s="253"/>
      <c r="L63" s="254">
        <v>13</v>
      </c>
      <c r="M63" s="254"/>
      <c r="N63" s="54">
        <v>7.8</v>
      </c>
      <c r="O63" s="94">
        <v>36</v>
      </c>
      <c r="P63" s="89"/>
      <c r="Q63" s="41"/>
      <c r="R63" s="33">
        <f>P63*N63</f>
        <v>0</v>
      </c>
      <c r="S63" s="33">
        <f>P63*0.05</f>
        <v>0</v>
      </c>
      <c r="T63" s="33">
        <f>P63/36</f>
        <v>0</v>
      </c>
    </row>
    <row r="64" spans="1:20" ht="24.75" customHeight="1" x14ac:dyDescent="0.3">
      <c r="A64" s="290" t="s">
        <v>73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99"/>
      <c r="Q64" s="41"/>
    </row>
    <row r="65" spans="1:20" ht="24.75" customHeight="1" x14ac:dyDescent="0.3">
      <c r="A65" s="251" t="s">
        <v>74</v>
      </c>
      <c r="B65" s="252"/>
      <c r="C65" s="252"/>
      <c r="D65" s="252"/>
      <c r="E65" s="252"/>
      <c r="F65" s="252"/>
      <c r="G65" s="54">
        <v>51902679</v>
      </c>
      <c r="H65" s="54" t="s">
        <v>15</v>
      </c>
      <c r="I65" s="54" t="s">
        <v>56</v>
      </c>
      <c r="J65" s="253">
        <v>400</v>
      </c>
      <c r="K65" s="253"/>
      <c r="L65" s="254">
        <v>16</v>
      </c>
      <c r="M65" s="254"/>
      <c r="N65" s="54">
        <v>6.4</v>
      </c>
      <c r="O65" s="94">
        <v>36</v>
      </c>
      <c r="P65" s="89"/>
      <c r="Q65" s="41"/>
      <c r="R65" s="33">
        <f>P65*N65</f>
        <v>0</v>
      </c>
      <c r="S65" s="33">
        <f>P65*0.0458</f>
        <v>0</v>
      </c>
      <c r="T65" s="33">
        <f>P65/36</f>
        <v>0</v>
      </c>
    </row>
    <row r="66" spans="1:20" ht="24.75" customHeight="1" x14ac:dyDescent="0.3">
      <c r="A66" s="213" t="s">
        <v>75</v>
      </c>
      <c r="B66" s="214"/>
      <c r="C66" s="214"/>
      <c r="D66" s="214"/>
      <c r="E66" s="214"/>
      <c r="F66" s="214"/>
      <c r="G66" s="65">
        <v>51932650</v>
      </c>
      <c r="H66" s="65" t="s">
        <v>15</v>
      </c>
      <c r="I66" s="65" t="s">
        <v>56</v>
      </c>
      <c r="J66" s="215">
        <v>400</v>
      </c>
      <c r="K66" s="215"/>
      <c r="L66" s="216">
        <v>19</v>
      </c>
      <c r="M66" s="216"/>
      <c r="N66" s="49">
        <v>7.6</v>
      </c>
      <c r="O66" s="42">
        <v>36</v>
      </c>
      <c r="P66" s="63"/>
      <c r="Q66" s="41"/>
      <c r="R66" s="33">
        <f>P66*N66</f>
        <v>0</v>
      </c>
      <c r="S66" s="33">
        <f>P66*0.05</f>
        <v>0</v>
      </c>
      <c r="T66" s="33">
        <f>P66/36</f>
        <v>0</v>
      </c>
    </row>
    <row r="67" spans="1:20" ht="24.75" customHeight="1" x14ac:dyDescent="0.3">
      <c r="A67" s="269" t="s">
        <v>85</v>
      </c>
      <c r="B67" s="278"/>
      <c r="C67" s="278"/>
      <c r="D67" s="278"/>
      <c r="E67" s="278"/>
      <c r="F67" s="279"/>
      <c r="G67" s="65">
        <v>51782650</v>
      </c>
      <c r="H67" s="65" t="s">
        <v>15</v>
      </c>
      <c r="I67" s="65" t="s">
        <v>56</v>
      </c>
      <c r="J67" s="272">
        <v>350</v>
      </c>
      <c r="K67" s="281"/>
      <c r="L67" s="204">
        <v>15</v>
      </c>
      <c r="M67" s="281"/>
      <c r="N67" s="49">
        <v>5.25</v>
      </c>
      <c r="O67" s="42">
        <v>48</v>
      </c>
      <c r="P67" s="63"/>
      <c r="Q67" s="41"/>
      <c r="R67" s="33">
        <f t="shared" ref="R67:R68" si="20">P67*N67</f>
        <v>0</v>
      </c>
      <c r="S67" s="33">
        <f>P67*0.035</f>
        <v>0</v>
      </c>
      <c r="T67" s="33">
        <f>P67/48</f>
        <v>0</v>
      </c>
    </row>
    <row r="68" spans="1:20" ht="24.75" customHeight="1" x14ac:dyDescent="0.3">
      <c r="A68" s="269" t="s">
        <v>86</v>
      </c>
      <c r="B68" s="278"/>
      <c r="C68" s="278"/>
      <c r="D68" s="278"/>
      <c r="E68" s="278"/>
      <c r="F68" s="279"/>
      <c r="G68" s="65">
        <v>51772650</v>
      </c>
      <c r="H68" s="65" t="s">
        <v>15</v>
      </c>
      <c r="I68" s="65" t="s">
        <v>56</v>
      </c>
      <c r="J68" s="272">
        <v>350</v>
      </c>
      <c r="K68" s="281"/>
      <c r="L68" s="204">
        <v>15</v>
      </c>
      <c r="M68" s="281"/>
      <c r="N68" s="49">
        <v>5.25</v>
      </c>
      <c r="O68" s="42">
        <v>48</v>
      </c>
      <c r="P68" s="63"/>
      <c r="Q68" s="41"/>
      <c r="R68" s="33">
        <f t="shared" si="20"/>
        <v>0</v>
      </c>
      <c r="S68" s="33">
        <f t="shared" ref="S68:S69" si="21">P68*0.035</f>
        <v>0</v>
      </c>
      <c r="T68" s="33">
        <f>P68/48</f>
        <v>0</v>
      </c>
    </row>
    <row r="69" spans="1:20" ht="24.75" customHeight="1" x14ac:dyDescent="0.3">
      <c r="A69" s="269" t="s">
        <v>77</v>
      </c>
      <c r="B69" s="278"/>
      <c r="C69" s="278"/>
      <c r="D69" s="278"/>
      <c r="E69" s="278"/>
      <c r="F69" s="279"/>
      <c r="G69" s="54">
        <v>61202650</v>
      </c>
      <c r="H69" s="54" t="s">
        <v>15</v>
      </c>
      <c r="I69" s="54" t="s">
        <v>56</v>
      </c>
      <c r="J69" s="265">
        <v>350</v>
      </c>
      <c r="K69" s="280"/>
      <c r="L69" s="204">
        <v>15</v>
      </c>
      <c r="M69" s="281"/>
      <c r="N69" s="54">
        <v>5.25</v>
      </c>
      <c r="O69" s="55">
        <v>48</v>
      </c>
      <c r="P69" s="89"/>
      <c r="Q69" s="41"/>
      <c r="R69" s="33">
        <f>P69*N69</f>
        <v>0</v>
      </c>
      <c r="S69" s="33">
        <f t="shared" si="21"/>
        <v>0</v>
      </c>
      <c r="T69" s="33">
        <f>P69/48</f>
        <v>0</v>
      </c>
    </row>
    <row r="70" spans="1:20" s="39" customFormat="1" ht="24.75" customHeight="1" thickBot="1" x14ac:dyDescent="0.35">
      <c r="A70" s="243" t="s">
        <v>27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5"/>
      <c r="P70" s="90">
        <f>SUM(P9:P22,P33:P35,P40:P40,P42:P45,P47:P51,P57:P59,P63,P65:P69,P53:P54,P37:P38,P60:P61,P23:P24,P26:P27,P29:P31)</f>
        <v>0</v>
      </c>
      <c r="R70" s="33"/>
      <c r="S70" s="33"/>
      <c r="T70" s="33"/>
    </row>
    <row r="71" spans="1:20" s="39" customFormat="1" ht="24.75" customHeight="1" thickBot="1" x14ac:dyDescent="0.35">
      <c r="A71" s="236" t="s">
        <v>28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8"/>
      <c r="P71" s="91">
        <f>R71</f>
        <v>0</v>
      </c>
      <c r="R71" s="33">
        <f>SUM(R9:R69)</f>
        <v>0</v>
      </c>
      <c r="S71" s="33">
        <f>SUM(S9:S69)</f>
        <v>0</v>
      </c>
      <c r="T71" s="33">
        <f>SUM(T9:T69)</f>
        <v>0</v>
      </c>
    </row>
    <row r="72" spans="1:20" s="39" customFormat="1" ht="24.75" customHeight="1" thickBot="1" x14ac:dyDescent="0.35">
      <c r="A72" s="236" t="s">
        <v>29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8"/>
      <c r="P72" s="92">
        <f>S71</f>
        <v>0</v>
      </c>
      <c r="R72" s="33"/>
      <c r="S72" s="33"/>
      <c r="T72" s="33"/>
    </row>
    <row r="73" spans="1:20" ht="24.75" customHeight="1" thickBot="1" x14ac:dyDescent="0.35">
      <c r="A73" s="236" t="s">
        <v>30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8"/>
      <c r="P73" s="93">
        <f>T71</f>
        <v>0</v>
      </c>
    </row>
  </sheetData>
  <mergeCells count="177">
    <mergeCell ref="A60:F60"/>
    <mergeCell ref="J60:K60"/>
    <mergeCell ref="L60:M60"/>
    <mergeCell ref="A61:F61"/>
    <mergeCell ref="J61:K61"/>
    <mergeCell ref="L61:M61"/>
    <mergeCell ref="A45:F45"/>
    <mergeCell ref="J45:K45"/>
    <mergeCell ref="L45:M45"/>
    <mergeCell ref="L59:M59"/>
    <mergeCell ref="J59:K59"/>
    <mergeCell ref="A59:F59"/>
    <mergeCell ref="A46:P46"/>
    <mergeCell ref="A47:F47"/>
    <mergeCell ref="J47:K47"/>
    <mergeCell ref="L47:M47"/>
    <mergeCell ref="A53:F53"/>
    <mergeCell ref="J53:K53"/>
    <mergeCell ref="L53:M53"/>
    <mergeCell ref="A54:F54"/>
    <mergeCell ref="J54:K54"/>
    <mergeCell ref="L54:M54"/>
    <mergeCell ref="A52:O52"/>
    <mergeCell ref="A50:F50"/>
    <mergeCell ref="A12:F12"/>
    <mergeCell ref="J12:K12"/>
    <mergeCell ref="L12:M12"/>
    <mergeCell ref="A24:F24"/>
    <mergeCell ref="J24:K24"/>
    <mergeCell ref="L24:M24"/>
    <mergeCell ref="A16:F16"/>
    <mergeCell ref="J16:K16"/>
    <mergeCell ref="L16:M16"/>
    <mergeCell ref="A15:F15"/>
    <mergeCell ref="J15:K15"/>
    <mergeCell ref="L15:M15"/>
    <mergeCell ref="A23:F23"/>
    <mergeCell ref="J23:K23"/>
    <mergeCell ref="L23:M23"/>
    <mergeCell ref="A19:F19"/>
    <mergeCell ref="J19:K19"/>
    <mergeCell ref="L19:M19"/>
    <mergeCell ref="A20:F20"/>
    <mergeCell ref="J20:K20"/>
    <mergeCell ref="A18:F18"/>
    <mergeCell ref="J18:K18"/>
    <mergeCell ref="L18:M18"/>
    <mergeCell ref="A21:F21"/>
    <mergeCell ref="A1:P1"/>
    <mergeCell ref="A2:C2"/>
    <mergeCell ref="D2:G2"/>
    <mergeCell ref="H2:P4"/>
    <mergeCell ref="A3:C3"/>
    <mergeCell ref="D3:G3"/>
    <mergeCell ref="A4:C4"/>
    <mergeCell ref="D4:G4"/>
    <mergeCell ref="A11:F11"/>
    <mergeCell ref="J11:K11"/>
    <mergeCell ref="L11:M11"/>
    <mergeCell ref="A9:F9"/>
    <mergeCell ref="J9:K9"/>
    <mergeCell ref="L9:M9"/>
    <mergeCell ref="A10:F10"/>
    <mergeCell ref="J10:K10"/>
    <mergeCell ref="L10:M10"/>
    <mergeCell ref="A5:P5"/>
    <mergeCell ref="A6:F6"/>
    <mergeCell ref="J6:K6"/>
    <mergeCell ref="L6:M6"/>
    <mergeCell ref="A7:O7"/>
    <mergeCell ref="A8:O8"/>
    <mergeCell ref="J21:K21"/>
    <mergeCell ref="L21:M21"/>
    <mergeCell ref="L20:M20"/>
    <mergeCell ref="A17:F17"/>
    <mergeCell ref="J17:K17"/>
    <mergeCell ref="L17:M17"/>
    <mergeCell ref="A22:F22"/>
    <mergeCell ref="J22:K22"/>
    <mergeCell ref="L22:M22"/>
    <mergeCell ref="J50:K50"/>
    <mergeCell ref="L50:M50"/>
    <mergeCell ref="A51:F51"/>
    <mergeCell ref="J51:K51"/>
    <mergeCell ref="L51:M51"/>
    <mergeCell ref="L48:M48"/>
    <mergeCell ref="A49:F49"/>
    <mergeCell ref="J49:K49"/>
    <mergeCell ref="L49:M49"/>
    <mergeCell ref="A44:F44"/>
    <mergeCell ref="J44:K44"/>
    <mergeCell ref="L44:M44"/>
    <mergeCell ref="A40:F40"/>
    <mergeCell ref="L30:M30"/>
    <mergeCell ref="A31:F31"/>
    <mergeCell ref="J31:K31"/>
    <mergeCell ref="L31:M31"/>
    <mergeCell ref="A36:P36"/>
    <mergeCell ref="A37:F37"/>
    <mergeCell ref="J37:K37"/>
    <mergeCell ref="L37:M37"/>
    <mergeCell ref="A38:F38"/>
    <mergeCell ref="J38:K38"/>
    <mergeCell ref="L38:M38"/>
    <mergeCell ref="J40:K40"/>
    <mergeCell ref="L40:M40"/>
    <mergeCell ref="L33:M33"/>
    <mergeCell ref="A68:F68"/>
    <mergeCell ref="J68:K68"/>
    <mergeCell ref="L68:M68"/>
    <mergeCell ref="A66:F66"/>
    <mergeCell ref="J66:K66"/>
    <mergeCell ref="L66:M66"/>
    <mergeCell ref="A67:F67"/>
    <mergeCell ref="J67:K67"/>
    <mergeCell ref="L67:M67"/>
    <mergeCell ref="A65:F65"/>
    <mergeCell ref="J65:K65"/>
    <mergeCell ref="L65:M65"/>
    <mergeCell ref="A13:F13"/>
    <mergeCell ref="A14:F14"/>
    <mergeCell ref="J13:K13"/>
    <mergeCell ref="J14:K14"/>
    <mergeCell ref="L13:M13"/>
    <mergeCell ref="L14:M14"/>
    <mergeCell ref="A55:P55"/>
    <mergeCell ref="A58:F58"/>
    <mergeCell ref="J58:K58"/>
    <mergeCell ref="L58:M58"/>
    <mergeCell ref="A56:O56"/>
    <mergeCell ref="A57:F57"/>
    <mergeCell ref="J57:K57"/>
    <mergeCell ref="L57:M57"/>
    <mergeCell ref="A62:O62"/>
    <mergeCell ref="A63:F63"/>
    <mergeCell ref="J63:K63"/>
    <mergeCell ref="L63:M63"/>
    <mergeCell ref="A64:O64"/>
    <mergeCell ref="A48:F48"/>
    <mergeCell ref="J48:K48"/>
    <mergeCell ref="A73:O73"/>
    <mergeCell ref="A70:O70"/>
    <mergeCell ref="A71:O71"/>
    <mergeCell ref="A72:O72"/>
    <mergeCell ref="A69:F69"/>
    <mergeCell ref="J69:K69"/>
    <mergeCell ref="L69:M69"/>
    <mergeCell ref="A25:O25"/>
    <mergeCell ref="A26:F26"/>
    <mergeCell ref="J26:K26"/>
    <mergeCell ref="L26:M26"/>
    <mergeCell ref="A27:F27"/>
    <mergeCell ref="J27:K27"/>
    <mergeCell ref="L27:M27"/>
    <mergeCell ref="A32:P32"/>
    <mergeCell ref="A39:P39"/>
    <mergeCell ref="A34:F34"/>
    <mergeCell ref="J34:K34"/>
    <mergeCell ref="L34:M34"/>
    <mergeCell ref="A35:F35"/>
    <mergeCell ref="J35:K35"/>
    <mergeCell ref="L35:M35"/>
    <mergeCell ref="A33:F33"/>
    <mergeCell ref="J33:K33"/>
    <mergeCell ref="A28:O28"/>
    <mergeCell ref="A29:F29"/>
    <mergeCell ref="J29:K29"/>
    <mergeCell ref="L29:M29"/>
    <mergeCell ref="A30:F30"/>
    <mergeCell ref="J30:K30"/>
    <mergeCell ref="A43:F43"/>
    <mergeCell ref="J43:K43"/>
    <mergeCell ref="L43:M43"/>
    <mergeCell ref="A41:O41"/>
    <mergeCell ref="A42:F42"/>
    <mergeCell ref="J42:K42"/>
    <mergeCell ref="L42:M42"/>
  </mergeCells>
  <pageMargins left="0.51181102362204722" right="0.11811023622047245" top="0.35433070866141736" bottom="0.35433070866141736" header="0.31496062992125984" footer="0.31496062992125984"/>
  <pageSetup paperSize="9" scale="3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Вес</vt:lpstr>
      <vt:lpstr>Пряники </vt:lpstr>
      <vt:lpstr>Печенье</vt:lpstr>
      <vt:lpstr>Лист1</vt:lpstr>
      <vt:lpstr>Печенье!Область_печати</vt:lpstr>
      <vt:lpstr>'Пряники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2021-08-24T07:06:00Z</dcterms:modified>
</cp:coreProperties>
</file>